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6" windowWidth="14340" windowHeight="8472"/>
  </bookViews>
  <sheets>
    <sheet name="S&amp;B F&amp;A" sheetId="1" r:id="rId1"/>
    <sheet name="MTDC" sheetId="4" r:id="rId2"/>
    <sheet name="Match" sheetId="5" r:id="rId3"/>
    <sheet name="Multi-unit" sheetId="7" r:id="rId4"/>
    <sheet name="Tables" sheetId="2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X163" i="7" l="1"/>
  <c r="W163" i="7"/>
  <c r="U163" i="7"/>
  <c r="S163" i="7"/>
  <c r="Q163" i="7"/>
  <c r="O163" i="7"/>
  <c r="X156" i="7"/>
  <c r="W156" i="7"/>
  <c r="U156" i="7"/>
  <c r="S156" i="7"/>
  <c r="Q156" i="7"/>
  <c r="O156" i="7"/>
  <c r="X148" i="7"/>
  <c r="W148" i="7"/>
  <c r="U148" i="7"/>
  <c r="S148" i="7"/>
  <c r="Q148" i="7"/>
  <c r="O148" i="7"/>
  <c r="X126" i="7"/>
  <c r="W126" i="7"/>
  <c r="U126" i="7"/>
  <c r="S126" i="7"/>
  <c r="Q126" i="7"/>
  <c r="O126" i="7"/>
  <c r="X119" i="7"/>
  <c r="W119" i="7"/>
  <c r="U119" i="7"/>
  <c r="S119" i="7"/>
  <c r="O119" i="7"/>
  <c r="X69" i="7"/>
  <c r="W69" i="7"/>
  <c r="U69" i="7"/>
  <c r="S69" i="7"/>
  <c r="Q69" i="7"/>
  <c r="O69" i="7"/>
  <c r="X35" i="7"/>
  <c r="W31" i="7"/>
  <c r="W32" i="7"/>
  <c r="W33" i="7"/>
  <c r="W34" i="7"/>
  <c r="W30" i="7"/>
  <c r="U31" i="7"/>
  <c r="U32" i="7"/>
  <c r="U33" i="7"/>
  <c r="U34" i="7"/>
  <c r="U30" i="7"/>
  <c r="S31" i="7"/>
  <c r="S32" i="7"/>
  <c r="S33" i="7"/>
  <c r="S34" i="7"/>
  <c r="S30" i="7"/>
  <c r="Q31" i="7"/>
  <c r="Q32" i="7"/>
  <c r="Q33" i="7"/>
  <c r="Q34" i="7"/>
  <c r="Q30" i="7"/>
  <c r="O31" i="7"/>
  <c r="O32" i="7"/>
  <c r="O33" i="7"/>
  <c r="O34" i="7"/>
  <c r="O30" i="7"/>
  <c r="AC43" i="7"/>
  <c r="AC44" i="7"/>
  <c r="AC45" i="7"/>
  <c r="AC46" i="7"/>
  <c r="AC47" i="7"/>
  <c r="AC48" i="7"/>
  <c r="AC42" i="7"/>
  <c r="W163" i="5"/>
  <c r="U163" i="5"/>
  <c r="S163" i="5"/>
  <c r="Q163" i="5"/>
  <c r="O163" i="5"/>
  <c r="W156" i="5"/>
  <c r="U156" i="5"/>
  <c r="S156" i="5"/>
  <c r="Q156" i="5"/>
  <c r="O156" i="5"/>
  <c r="W148" i="5"/>
  <c r="U148" i="5"/>
  <c r="S148" i="5"/>
  <c r="Q148" i="5"/>
  <c r="O148" i="5"/>
  <c r="X126" i="5"/>
  <c r="W126" i="5"/>
  <c r="U126" i="5"/>
  <c r="S126" i="5"/>
  <c r="Q126" i="5"/>
  <c r="O126" i="5"/>
  <c r="X119" i="5"/>
  <c r="W119" i="5"/>
  <c r="U119" i="5"/>
  <c r="S119" i="5"/>
  <c r="Q119" i="5"/>
  <c r="O119" i="5"/>
  <c r="X69" i="5"/>
  <c r="W69" i="5"/>
  <c r="U69" i="5"/>
  <c r="S69" i="5"/>
  <c r="Q69" i="5"/>
  <c r="O69" i="5"/>
  <c r="X65" i="5"/>
  <c r="W65" i="5"/>
  <c r="U65" i="5"/>
  <c r="S65" i="5"/>
  <c r="Q65" i="5"/>
  <c r="O65" i="5"/>
  <c r="X58" i="5"/>
  <c r="AC43" i="5"/>
  <c r="AC49" i="5" s="1"/>
  <c r="AC44" i="5"/>
  <c r="AC45" i="5"/>
  <c r="AC46" i="5"/>
  <c r="AC47" i="5"/>
  <c r="AC48" i="5"/>
  <c r="AC42" i="5"/>
  <c r="X49" i="5"/>
  <c r="AI35" i="5"/>
  <c r="AI28" i="5"/>
  <c r="AI18" i="5"/>
  <c r="W18" i="5"/>
  <c r="X165" i="4"/>
  <c r="W165" i="4"/>
  <c r="U165" i="4"/>
  <c r="S165" i="4"/>
  <c r="Q165" i="4"/>
  <c r="O165" i="4"/>
  <c r="X158" i="4"/>
  <c r="W158" i="4"/>
  <c r="U158" i="4"/>
  <c r="S158" i="4"/>
  <c r="Q158" i="4"/>
  <c r="O158" i="4"/>
  <c r="X147" i="4"/>
  <c r="W147" i="4"/>
  <c r="U147" i="4"/>
  <c r="S147" i="4"/>
  <c r="Q147" i="4"/>
  <c r="O147" i="4"/>
  <c r="X125" i="4"/>
  <c r="W125" i="4"/>
  <c r="U125" i="4"/>
  <c r="S125" i="4"/>
  <c r="Q125" i="4"/>
  <c r="O125" i="4"/>
  <c r="X118" i="4"/>
  <c r="W118" i="4"/>
  <c r="U118" i="4"/>
  <c r="S118" i="4"/>
  <c r="Q118" i="4"/>
  <c r="O118" i="4"/>
  <c r="X69" i="4"/>
  <c r="W69" i="4"/>
  <c r="U69" i="4"/>
  <c r="S69" i="4"/>
  <c r="Q69" i="4"/>
  <c r="O69" i="4"/>
  <c r="X65" i="4"/>
  <c r="W65" i="4"/>
  <c r="U65" i="4"/>
  <c r="S65" i="4"/>
  <c r="Q65" i="4"/>
  <c r="O65" i="4"/>
  <c r="X58" i="4"/>
  <c r="X49" i="4"/>
  <c r="W163" i="1"/>
  <c r="U163" i="1"/>
  <c r="S163" i="1"/>
  <c r="Q163" i="1"/>
  <c r="O163" i="1"/>
  <c r="X156" i="1"/>
  <c r="W156" i="1"/>
  <c r="U156" i="1"/>
  <c r="S156" i="1"/>
  <c r="Q156" i="1"/>
  <c r="O156" i="1"/>
  <c r="O99" i="1"/>
  <c r="W119" i="1"/>
  <c r="U119" i="1"/>
  <c r="S119" i="1"/>
  <c r="Q119" i="1"/>
  <c r="O119" i="1"/>
  <c r="X126" i="1"/>
  <c r="W126" i="1"/>
  <c r="U126" i="1"/>
  <c r="S126" i="1"/>
  <c r="Q126" i="1"/>
  <c r="O126" i="1"/>
  <c r="W148" i="1"/>
  <c r="U148" i="1"/>
  <c r="S148" i="1"/>
  <c r="Q148" i="1"/>
  <c r="O148" i="1"/>
  <c r="X69" i="1"/>
  <c r="AH66" i="7" l="1"/>
  <c r="AF66" i="7"/>
  <c r="AD66" i="7"/>
  <c r="AB66" i="7"/>
  <c r="Z66" i="7"/>
  <c r="AI53" i="7"/>
  <c r="AI54" i="7"/>
  <c r="AI57" i="7"/>
  <c r="AG53" i="7"/>
  <c r="AG54" i="7"/>
  <c r="AG57" i="7"/>
  <c r="AE53" i="7"/>
  <c r="AE54" i="7"/>
  <c r="AE57" i="7"/>
  <c r="AC53" i="7"/>
  <c r="AC54" i="7"/>
  <c r="AC55" i="7"/>
  <c r="AC57" i="7"/>
  <c r="AA53" i="7"/>
  <c r="AA54" i="7"/>
  <c r="AA55" i="7"/>
  <c r="AA57" i="7"/>
  <c r="Y53" i="7"/>
  <c r="Y54" i="7"/>
  <c r="Y57" i="7"/>
  <c r="X53" i="7"/>
  <c r="X54" i="7"/>
  <c r="X57" i="7"/>
  <c r="W53" i="7"/>
  <c r="W54" i="7"/>
  <c r="W57" i="7"/>
  <c r="U53" i="7"/>
  <c r="U54" i="7"/>
  <c r="U56" i="7"/>
  <c r="U57" i="7"/>
  <c r="S53" i="7"/>
  <c r="S54" i="7"/>
  <c r="S56" i="7"/>
  <c r="S57" i="7"/>
  <c r="Q53" i="7"/>
  <c r="Q54" i="7"/>
  <c r="Q55" i="7"/>
  <c r="Q57" i="7"/>
  <c r="O53" i="7"/>
  <c r="O54" i="7"/>
  <c r="O55" i="7"/>
  <c r="O57" i="7"/>
  <c r="H57" i="7"/>
  <c r="H56" i="7"/>
  <c r="H55" i="7"/>
  <c r="H54" i="7"/>
  <c r="H53" i="7"/>
  <c r="H52" i="7"/>
  <c r="AS23" i="7"/>
  <c r="AS24" i="7"/>
  <c r="AS25" i="7"/>
  <c r="AS26" i="7"/>
  <c r="AS27" i="7"/>
  <c r="AQ23" i="7"/>
  <c r="AQ24" i="7"/>
  <c r="AQ25" i="7"/>
  <c r="AQ26" i="7"/>
  <c r="AQ27" i="7"/>
  <c r="AO23" i="7"/>
  <c r="AO24" i="7"/>
  <c r="AO25" i="7"/>
  <c r="AO26" i="7"/>
  <c r="AO27" i="7"/>
  <c r="AM23" i="7"/>
  <c r="AM24" i="7"/>
  <c r="AM25" i="7"/>
  <c r="AM26" i="7"/>
  <c r="AM27" i="7"/>
  <c r="AK23" i="7"/>
  <c r="AK24" i="7"/>
  <c r="AK25" i="7"/>
  <c r="AK26" i="7"/>
  <c r="AK27" i="7"/>
  <c r="AH23" i="7"/>
  <c r="AH24" i="7"/>
  <c r="AH25" i="7"/>
  <c r="AG55" i="7" s="1"/>
  <c r="AH26" i="7"/>
  <c r="AG56" i="7" s="1"/>
  <c r="AH27" i="7"/>
  <c r="AF23" i="7"/>
  <c r="AF24" i="7"/>
  <c r="AF25" i="7"/>
  <c r="AE55" i="7" s="1"/>
  <c r="AF26" i="7"/>
  <c r="AE56" i="7" s="1"/>
  <c r="AF27" i="7"/>
  <c r="AD23" i="7"/>
  <c r="AD24" i="7"/>
  <c r="AD25" i="7"/>
  <c r="AD26" i="7"/>
  <c r="AC56" i="7" s="1"/>
  <c r="AD27" i="7"/>
  <c r="AB23" i="7"/>
  <c r="AB24" i="7"/>
  <c r="AB25" i="7"/>
  <c r="AB26" i="7"/>
  <c r="AA56" i="7" s="1"/>
  <c r="AB58" i="7" s="1"/>
  <c r="AB27" i="7"/>
  <c r="Z23" i="7"/>
  <c r="Z24" i="7"/>
  <c r="Z25" i="7"/>
  <c r="Y55" i="7" s="1"/>
  <c r="Z26" i="7"/>
  <c r="Y56" i="7" s="1"/>
  <c r="Z27" i="7"/>
  <c r="AS22" i="7"/>
  <c r="AQ22" i="7"/>
  <c r="AO22" i="7"/>
  <c r="AM22" i="7"/>
  <c r="AK22" i="7"/>
  <c r="AH22" i="7"/>
  <c r="AF22" i="7"/>
  <c r="AD22" i="7"/>
  <c r="AB22" i="7"/>
  <c r="Z22" i="7"/>
  <c r="W23" i="7"/>
  <c r="W24" i="7"/>
  <c r="W25" i="7"/>
  <c r="W55" i="7" s="1"/>
  <c r="W26" i="7"/>
  <c r="W56" i="7" s="1"/>
  <c r="W27" i="7"/>
  <c r="U23" i="7"/>
  <c r="U24" i="7"/>
  <c r="U25" i="7"/>
  <c r="U55" i="7" s="1"/>
  <c r="U26" i="7"/>
  <c r="U27" i="7"/>
  <c r="S23" i="7"/>
  <c r="S24" i="7"/>
  <c r="S25" i="7"/>
  <c r="S55" i="7" s="1"/>
  <c r="S26" i="7"/>
  <c r="S27" i="7"/>
  <c r="Q23" i="7"/>
  <c r="Q24" i="7"/>
  <c r="Q25" i="7"/>
  <c r="Q26" i="7"/>
  <c r="Q56" i="7" s="1"/>
  <c r="X56" i="7" s="1"/>
  <c r="Q27" i="7"/>
  <c r="O23" i="7"/>
  <c r="O24" i="7"/>
  <c r="O25" i="7"/>
  <c r="O26" i="7"/>
  <c r="O56" i="7" s="1"/>
  <c r="O27" i="7"/>
  <c r="W22" i="7"/>
  <c r="U22" i="7"/>
  <c r="S22" i="7"/>
  <c r="Q22" i="7"/>
  <c r="O22" i="7"/>
  <c r="AS12" i="7"/>
  <c r="AS13" i="7"/>
  <c r="AS14" i="7"/>
  <c r="AS15" i="7"/>
  <c r="AS16" i="7"/>
  <c r="AS17" i="7"/>
  <c r="AQ12" i="7"/>
  <c r="AQ13" i="7"/>
  <c r="AQ14" i="7"/>
  <c r="AQ15" i="7"/>
  <c r="AQ16" i="7"/>
  <c r="AQ17" i="7"/>
  <c r="AO12" i="7"/>
  <c r="AO13" i="7"/>
  <c r="AO14" i="7"/>
  <c r="AO15" i="7"/>
  <c r="AO16" i="7"/>
  <c r="AO17" i="7"/>
  <c r="AM12" i="7"/>
  <c r="AM13" i="7"/>
  <c r="AM14" i="7"/>
  <c r="AM15" i="7"/>
  <c r="AM16" i="7"/>
  <c r="AM17" i="7"/>
  <c r="AK12" i="7"/>
  <c r="AK13" i="7"/>
  <c r="AK14" i="7"/>
  <c r="AK15" i="7"/>
  <c r="AK16" i="7"/>
  <c r="AK17" i="7"/>
  <c r="AH12" i="7"/>
  <c r="AH13" i="7"/>
  <c r="AH14" i="7"/>
  <c r="AH15" i="7"/>
  <c r="AH16" i="7"/>
  <c r="AH17" i="7"/>
  <c r="AF12" i="7"/>
  <c r="AF13" i="7"/>
  <c r="AF14" i="7"/>
  <c r="AF15" i="7"/>
  <c r="AF16" i="7"/>
  <c r="AF17" i="7"/>
  <c r="AD12" i="7"/>
  <c r="AD13" i="7"/>
  <c r="AD14" i="7"/>
  <c r="AD15" i="7"/>
  <c r="AD16" i="7"/>
  <c r="AD17" i="7"/>
  <c r="AB12" i="7"/>
  <c r="AB13" i="7"/>
  <c r="AB14" i="7"/>
  <c r="AB15" i="7"/>
  <c r="AB16" i="7"/>
  <c r="AB17" i="7"/>
  <c r="Z12" i="7"/>
  <c r="Z13" i="7"/>
  <c r="Z14" i="7"/>
  <c r="Z15" i="7"/>
  <c r="Z16" i="7"/>
  <c r="Z17" i="7"/>
  <c r="AS11" i="7"/>
  <c r="AQ11" i="7"/>
  <c r="AO11" i="7"/>
  <c r="AM11" i="7"/>
  <c r="AK11" i="7"/>
  <c r="AH11" i="7"/>
  <c r="AF11" i="7"/>
  <c r="AD11" i="7"/>
  <c r="AB11" i="7"/>
  <c r="Z11" i="7"/>
  <c r="W12" i="7"/>
  <c r="W18" i="7" s="1"/>
  <c r="W13" i="7"/>
  <c r="W14" i="7"/>
  <c r="W15" i="7"/>
  <c r="W16" i="7"/>
  <c r="W17" i="7"/>
  <c r="U12" i="7"/>
  <c r="U13" i="7"/>
  <c r="U14" i="7"/>
  <c r="U15" i="7"/>
  <c r="U16" i="7"/>
  <c r="U17" i="7"/>
  <c r="S12" i="7"/>
  <c r="S13" i="7"/>
  <c r="S14" i="7"/>
  <c r="S15" i="7"/>
  <c r="S16" i="7"/>
  <c r="S17" i="7"/>
  <c r="Q12" i="7"/>
  <c r="Q13" i="7"/>
  <c r="Q14" i="7"/>
  <c r="Q15" i="7"/>
  <c r="Q16" i="7"/>
  <c r="Q17" i="7"/>
  <c r="O12" i="7"/>
  <c r="O13" i="7"/>
  <c r="O14" i="7"/>
  <c r="O15" i="7"/>
  <c r="O16" i="7"/>
  <c r="O17" i="7"/>
  <c r="W11" i="7"/>
  <c r="U11" i="7"/>
  <c r="S11" i="7"/>
  <c r="Q11" i="7"/>
  <c r="O11" i="7"/>
  <c r="AI55" i="7" l="1"/>
  <c r="AH58" i="7"/>
  <c r="X55" i="7"/>
  <c r="AD58" i="7"/>
  <c r="AF58" i="7"/>
  <c r="Z58" i="7"/>
  <c r="AI56" i="7"/>
  <c r="AI58" i="7" s="1"/>
  <c r="AI66" i="7" s="1"/>
  <c r="AH66" i="5"/>
  <c r="AF66" i="5"/>
  <c r="AD66" i="5"/>
  <c r="AB66" i="5"/>
  <c r="Z66" i="5"/>
  <c r="AI53" i="5"/>
  <c r="AI54" i="5"/>
  <c r="AI57" i="5"/>
  <c r="AG53" i="5"/>
  <c r="AG54" i="5"/>
  <c r="AG55" i="5"/>
  <c r="AG57" i="5"/>
  <c r="AE53" i="5"/>
  <c r="AE54" i="5"/>
  <c r="AE57" i="5"/>
  <c r="AC53" i="5"/>
  <c r="AC54" i="5"/>
  <c r="AC57" i="5"/>
  <c r="AA53" i="5"/>
  <c r="AA54" i="5"/>
  <c r="AA55" i="5"/>
  <c r="AA56" i="5"/>
  <c r="AA57" i="5"/>
  <c r="Y53" i="5"/>
  <c r="Y54" i="5"/>
  <c r="Y55" i="5"/>
  <c r="Y56" i="5"/>
  <c r="Y57" i="5"/>
  <c r="X53" i="5"/>
  <c r="X54" i="5"/>
  <c r="X57" i="5"/>
  <c r="W53" i="5"/>
  <c r="W54" i="5"/>
  <c r="W57" i="5"/>
  <c r="U53" i="5"/>
  <c r="U54" i="5"/>
  <c r="U55" i="5"/>
  <c r="U57" i="5"/>
  <c r="S53" i="5"/>
  <c r="S54" i="5"/>
  <c r="S55" i="5"/>
  <c r="S57" i="5"/>
  <c r="Q53" i="5"/>
  <c r="Q54" i="5"/>
  <c r="Q57" i="5"/>
  <c r="O53" i="5"/>
  <c r="O54" i="5"/>
  <c r="O57" i="5"/>
  <c r="H57" i="5"/>
  <c r="H56" i="5"/>
  <c r="H55" i="5"/>
  <c r="H54" i="5"/>
  <c r="H53" i="5"/>
  <c r="H52" i="5"/>
  <c r="W31" i="5"/>
  <c r="W32" i="5"/>
  <c r="W33" i="5"/>
  <c r="W34" i="5"/>
  <c r="U31" i="5"/>
  <c r="U32" i="5"/>
  <c r="U33" i="5"/>
  <c r="U34" i="5"/>
  <c r="S31" i="5"/>
  <c r="S32" i="5"/>
  <c r="S33" i="5"/>
  <c r="S34" i="5"/>
  <c r="Q31" i="5"/>
  <c r="Q32" i="5"/>
  <c r="Q33" i="5"/>
  <c r="Q34" i="5"/>
  <c r="O31" i="5"/>
  <c r="O32" i="5"/>
  <c r="O33" i="5"/>
  <c r="O34" i="5"/>
  <c r="W30" i="5"/>
  <c r="U30" i="5"/>
  <c r="S30" i="5"/>
  <c r="Q30" i="5"/>
  <c r="O30" i="5"/>
  <c r="AH23" i="5"/>
  <c r="AH24" i="5"/>
  <c r="AH25" i="5"/>
  <c r="AH26" i="5"/>
  <c r="AG56" i="5" s="1"/>
  <c r="AH27" i="5"/>
  <c r="AF23" i="5"/>
  <c r="AF24" i="5"/>
  <c r="AF25" i="5"/>
  <c r="AE55" i="5" s="1"/>
  <c r="AF26" i="5"/>
  <c r="AE56" i="5" s="1"/>
  <c r="AF27" i="5"/>
  <c r="AD23" i="5"/>
  <c r="AD24" i="5"/>
  <c r="AD25" i="5"/>
  <c r="AC55" i="5" s="1"/>
  <c r="AD26" i="5"/>
  <c r="AC56" i="5" s="1"/>
  <c r="AD27" i="5"/>
  <c r="AB23" i="5"/>
  <c r="AB24" i="5"/>
  <c r="AB25" i="5"/>
  <c r="AB26" i="5"/>
  <c r="AB27" i="5"/>
  <c r="Z23" i="5"/>
  <c r="Z24" i="5"/>
  <c r="Z25" i="5"/>
  <c r="Z26" i="5"/>
  <c r="Z27" i="5"/>
  <c r="AH22" i="5"/>
  <c r="AF22" i="5"/>
  <c r="AD22" i="5"/>
  <c r="AB22" i="5"/>
  <c r="Z22" i="5"/>
  <c r="W23" i="5"/>
  <c r="W24" i="5"/>
  <c r="W25" i="5"/>
  <c r="W55" i="5" s="1"/>
  <c r="W26" i="5"/>
  <c r="W56" i="5" s="1"/>
  <c r="W27" i="5"/>
  <c r="U23" i="5"/>
  <c r="U24" i="5"/>
  <c r="U25" i="5"/>
  <c r="U26" i="5"/>
  <c r="U56" i="5" s="1"/>
  <c r="U27" i="5"/>
  <c r="S23" i="5"/>
  <c r="S24" i="5"/>
  <c r="S25" i="5"/>
  <c r="S26" i="5"/>
  <c r="S56" i="5" s="1"/>
  <c r="S27" i="5"/>
  <c r="Q23" i="5"/>
  <c r="Q24" i="5"/>
  <c r="Q25" i="5"/>
  <c r="Q55" i="5" s="1"/>
  <c r="Q26" i="5"/>
  <c r="Q56" i="5" s="1"/>
  <c r="Q27" i="5"/>
  <c r="O23" i="5"/>
  <c r="O24" i="5"/>
  <c r="O25" i="5"/>
  <c r="O55" i="5" s="1"/>
  <c r="O26" i="5"/>
  <c r="O56" i="5" s="1"/>
  <c r="O27" i="5"/>
  <c r="W22" i="5"/>
  <c r="U22" i="5"/>
  <c r="S22" i="5"/>
  <c r="Q22" i="5"/>
  <c r="O22" i="5"/>
  <c r="AH12" i="5"/>
  <c r="AH13" i="5"/>
  <c r="AH14" i="5"/>
  <c r="AH15" i="5"/>
  <c r="AH16" i="5"/>
  <c r="AH17" i="5"/>
  <c r="AF12" i="5"/>
  <c r="AF13" i="5"/>
  <c r="AF14" i="5"/>
  <c r="AF15" i="5"/>
  <c r="AF16" i="5"/>
  <c r="AF17" i="5"/>
  <c r="AD12" i="5"/>
  <c r="AD13" i="5"/>
  <c r="AD14" i="5"/>
  <c r="AD15" i="5"/>
  <c r="AD16" i="5"/>
  <c r="AD17" i="5"/>
  <c r="AB12" i="5"/>
  <c r="AB13" i="5"/>
  <c r="AB14" i="5"/>
  <c r="AB15" i="5"/>
  <c r="AB16" i="5"/>
  <c r="AB17" i="5"/>
  <c r="Z12" i="5"/>
  <c r="Z13" i="5"/>
  <c r="Z14" i="5"/>
  <c r="Z15" i="5"/>
  <c r="Z16" i="5"/>
  <c r="Z17" i="5"/>
  <c r="AH11" i="5"/>
  <c r="AF11" i="5"/>
  <c r="AD11" i="5"/>
  <c r="AB11" i="5"/>
  <c r="Z11" i="5"/>
  <c r="W12" i="5"/>
  <c r="W13" i="5"/>
  <c r="W14" i="5"/>
  <c r="W15" i="5"/>
  <c r="W16" i="5"/>
  <c r="W17" i="5"/>
  <c r="U12" i="5"/>
  <c r="U13" i="5"/>
  <c r="U14" i="5"/>
  <c r="U15" i="5"/>
  <c r="U16" i="5"/>
  <c r="U17" i="5"/>
  <c r="S12" i="5"/>
  <c r="S13" i="5"/>
  <c r="S14" i="5"/>
  <c r="S15" i="5"/>
  <c r="S16" i="5"/>
  <c r="S17" i="5"/>
  <c r="Q12" i="5"/>
  <c r="Q13" i="5"/>
  <c r="Q14" i="5"/>
  <c r="Q15" i="5"/>
  <c r="Q16" i="5"/>
  <c r="Q17" i="5"/>
  <c r="O12" i="5"/>
  <c r="O13" i="5"/>
  <c r="O14" i="5"/>
  <c r="O15" i="5"/>
  <c r="O16" i="5"/>
  <c r="O17" i="5"/>
  <c r="W11" i="5"/>
  <c r="U11" i="5"/>
  <c r="S11" i="5"/>
  <c r="Q11" i="5"/>
  <c r="O11" i="5"/>
  <c r="X53" i="4"/>
  <c r="X54" i="4"/>
  <c r="X57" i="4"/>
  <c r="W53" i="4"/>
  <c r="W54" i="4"/>
  <c r="W56" i="4"/>
  <c r="W57" i="4"/>
  <c r="U53" i="4"/>
  <c r="U54" i="4"/>
  <c r="U56" i="4"/>
  <c r="U57" i="4"/>
  <c r="S53" i="4"/>
  <c r="S54" i="4"/>
  <c r="S57" i="4"/>
  <c r="Q53" i="4"/>
  <c r="Q54" i="4"/>
  <c r="Q55" i="4"/>
  <c r="Q57" i="4"/>
  <c r="O53" i="4"/>
  <c r="O54" i="4"/>
  <c r="O57" i="4"/>
  <c r="H57" i="4"/>
  <c r="H56" i="4"/>
  <c r="H55" i="4"/>
  <c r="H54" i="4"/>
  <c r="H53" i="4"/>
  <c r="H52" i="4"/>
  <c r="W31" i="4"/>
  <c r="W32" i="4"/>
  <c r="W33" i="4"/>
  <c r="W34" i="4"/>
  <c r="U31" i="4"/>
  <c r="U32" i="4"/>
  <c r="U33" i="4"/>
  <c r="U34" i="4"/>
  <c r="S31" i="4"/>
  <c r="S32" i="4"/>
  <c r="S33" i="4"/>
  <c r="S34" i="4"/>
  <c r="Q31" i="4"/>
  <c r="Q32" i="4"/>
  <c r="Q33" i="4"/>
  <c r="Q34" i="4"/>
  <c r="O31" i="4"/>
  <c r="O32" i="4"/>
  <c r="O33" i="4"/>
  <c r="O34" i="4"/>
  <c r="W30" i="4"/>
  <c r="U30" i="4"/>
  <c r="S30" i="4"/>
  <c r="Q30" i="4"/>
  <c r="O30" i="4"/>
  <c r="W23" i="4"/>
  <c r="W24" i="4"/>
  <c r="W25" i="4"/>
  <c r="W55" i="4" s="1"/>
  <c r="W26" i="4"/>
  <c r="W27" i="4"/>
  <c r="U23" i="4"/>
  <c r="U24" i="4"/>
  <c r="U25" i="4"/>
  <c r="U55" i="4" s="1"/>
  <c r="U26" i="4"/>
  <c r="U27" i="4"/>
  <c r="O23" i="4"/>
  <c r="O24" i="4"/>
  <c r="O25" i="4"/>
  <c r="O55" i="4" s="1"/>
  <c r="O26" i="4"/>
  <c r="O56" i="4" s="1"/>
  <c r="O27" i="4"/>
  <c r="S23" i="4"/>
  <c r="S24" i="4"/>
  <c r="S25" i="4"/>
  <c r="S55" i="4" s="1"/>
  <c r="S26" i="4"/>
  <c r="S56" i="4" s="1"/>
  <c r="S27" i="4"/>
  <c r="Q23" i="4"/>
  <c r="Q24" i="4"/>
  <c r="Q25" i="4"/>
  <c r="Q26" i="4"/>
  <c r="Q56" i="4" s="1"/>
  <c r="Q27" i="4"/>
  <c r="W22" i="4"/>
  <c r="U22" i="4"/>
  <c r="S22" i="4"/>
  <c r="Q22" i="4"/>
  <c r="O22" i="4"/>
  <c r="W12" i="4"/>
  <c r="W18" i="4" s="1"/>
  <c r="W13" i="4"/>
  <c r="W14" i="4"/>
  <c r="W15" i="4"/>
  <c r="W16" i="4"/>
  <c r="W17" i="4"/>
  <c r="U12" i="4"/>
  <c r="U13" i="4"/>
  <c r="U14" i="4"/>
  <c r="U15" i="4"/>
  <c r="U16" i="4"/>
  <c r="U17" i="4"/>
  <c r="S12" i="4"/>
  <c r="S13" i="4"/>
  <c r="S14" i="4"/>
  <c r="S15" i="4"/>
  <c r="S16" i="4"/>
  <c r="S17" i="4"/>
  <c r="Q12" i="4"/>
  <c r="Q13" i="4"/>
  <c r="Q14" i="4"/>
  <c r="Q15" i="4"/>
  <c r="Q16" i="4"/>
  <c r="Q17" i="4"/>
  <c r="W11" i="4"/>
  <c r="U11" i="4"/>
  <c r="S11" i="4"/>
  <c r="Q11" i="4"/>
  <c r="O12" i="4"/>
  <c r="O13" i="4"/>
  <c r="O14" i="4"/>
  <c r="O15" i="4"/>
  <c r="O16" i="4"/>
  <c r="O17" i="4"/>
  <c r="O11" i="4"/>
  <c r="X53" i="1"/>
  <c r="X54" i="1"/>
  <c r="X57" i="1"/>
  <c r="W53" i="1"/>
  <c r="W54" i="1"/>
  <c r="W57" i="1"/>
  <c r="U53" i="1"/>
  <c r="U54" i="1"/>
  <c r="U57" i="1"/>
  <c r="S53" i="1"/>
  <c r="S54" i="1"/>
  <c r="S57" i="1"/>
  <c r="Q53" i="1"/>
  <c r="Q54" i="1"/>
  <c r="Q57" i="1"/>
  <c r="O53" i="1"/>
  <c r="O54" i="1"/>
  <c r="O57" i="1"/>
  <c r="H57" i="1"/>
  <c r="H56" i="1"/>
  <c r="H55" i="1"/>
  <c r="H54" i="1"/>
  <c r="H53" i="1"/>
  <c r="H52" i="1"/>
  <c r="W31" i="1"/>
  <c r="W32" i="1"/>
  <c r="W33" i="1"/>
  <c r="W34" i="1"/>
  <c r="U31" i="1"/>
  <c r="U32" i="1"/>
  <c r="U33" i="1"/>
  <c r="U34" i="1"/>
  <c r="S31" i="1"/>
  <c r="S32" i="1"/>
  <c r="S33" i="1"/>
  <c r="S34" i="1"/>
  <c r="Q31" i="1"/>
  <c r="Q32" i="1"/>
  <c r="Q33" i="1"/>
  <c r="Q34" i="1"/>
  <c r="O31" i="1"/>
  <c r="O32" i="1"/>
  <c r="O33" i="1"/>
  <c r="O34" i="1"/>
  <c r="W30" i="1"/>
  <c r="U30" i="1"/>
  <c r="S30" i="1"/>
  <c r="Q30" i="1"/>
  <c r="O30" i="1"/>
  <c r="W23" i="1"/>
  <c r="W24" i="1"/>
  <c r="W25" i="1"/>
  <c r="W55" i="1" s="1"/>
  <c r="W26" i="1"/>
  <c r="W56" i="1" s="1"/>
  <c r="W27" i="1"/>
  <c r="U23" i="1"/>
  <c r="U24" i="1"/>
  <c r="U25" i="1"/>
  <c r="U55" i="1" s="1"/>
  <c r="U26" i="1"/>
  <c r="U56" i="1" s="1"/>
  <c r="U27" i="1"/>
  <c r="S23" i="1"/>
  <c r="S24" i="1"/>
  <c r="S25" i="1"/>
  <c r="S55" i="1" s="1"/>
  <c r="S26" i="1"/>
  <c r="S56" i="1" s="1"/>
  <c r="S27" i="1"/>
  <c r="Q23" i="1"/>
  <c r="Q24" i="1"/>
  <c r="Q25" i="1"/>
  <c r="Q55" i="1" s="1"/>
  <c r="Q26" i="1"/>
  <c r="Q56" i="1" s="1"/>
  <c r="Q27" i="1"/>
  <c r="W22" i="1"/>
  <c r="U22" i="1"/>
  <c r="S22" i="1"/>
  <c r="Q22" i="1"/>
  <c r="O23" i="1"/>
  <c r="O24" i="1"/>
  <c r="O25" i="1"/>
  <c r="O55" i="1" s="1"/>
  <c r="O26" i="1"/>
  <c r="O56" i="1" s="1"/>
  <c r="O27" i="1"/>
  <c r="O22" i="1"/>
  <c r="W12" i="1"/>
  <c r="W18" i="1" s="1"/>
  <c r="W13" i="1"/>
  <c r="W14" i="1"/>
  <c r="W15" i="1"/>
  <c r="W16" i="1"/>
  <c r="W17" i="1"/>
  <c r="U12" i="1"/>
  <c r="U13" i="1"/>
  <c r="U14" i="1"/>
  <c r="U15" i="1"/>
  <c r="U16" i="1"/>
  <c r="U17" i="1"/>
  <c r="S12" i="1"/>
  <c r="S13" i="1"/>
  <c r="S14" i="1"/>
  <c r="S15" i="1"/>
  <c r="S16" i="1"/>
  <c r="S17" i="1"/>
  <c r="Q12" i="1"/>
  <c r="Q13" i="1"/>
  <c r="Q14" i="1"/>
  <c r="Q15" i="1"/>
  <c r="Q16" i="1"/>
  <c r="Q17" i="1"/>
  <c r="W11" i="1"/>
  <c r="U11" i="1"/>
  <c r="S11" i="1"/>
  <c r="Q11" i="1"/>
  <c r="O12" i="1"/>
  <c r="O13" i="1"/>
  <c r="O14" i="1"/>
  <c r="O15" i="1"/>
  <c r="O16" i="1"/>
  <c r="O17" i="1"/>
  <c r="O11" i="1"/>
  <c r="X56" i="5" l="1"/>
  <c r="AI56" i="5"/>
  <c r="AH58" i="5"/>
  <c r="AD58" i="5"/>
  <c r="AF58" i="5"/>
  <c r="AB58" i="5"/>
  <c r="X55" i="5"/>
  <c r="AI55" i="5"/>
  <c r="Z58" i="5"/>
  <c r="X56" i="4"/>
  <c r="X55" i="4"/>
  <c r="X56" i="1"/>
  <c r="X55" i="1"/>
  <c r="AG167" i="7"/>
  <c r="AE167" i="7"/>
  <c r="AC167" i="7"/>
  <c r="AA167" i="7"/>
  <c r="V167" i="7"/>
  <c r="T167" i="7"/>
  <c r="R167" i="7"/>
  <c r="P167" i="7"/>
  <c r="V167" i="5"/>
  <c r="T167" i="5"/>
  <c r="R167" i="5"/>
  <c r="P167" i="5"/>
  <c r="AG167" i="5"/>
  <c r="AE167" i="5"/>
  <c r="AE169" i="5" s="1"/>
  <c r="AC167" i="5"/>
  <c r="AA167" i="5"/>
  <c r="V168" i="4"/>
  <c r="T168" i="4"/>
  <c r="R168" i="4"/>
  <c r="P168" i="4"/>
  <c r="V169" i="4"/>
  <c r="T169" i="4"/>
  <c r="R169" i="4"/>
  <c r="P169" i="4"/>
  <c r="V167" i="1"/>
  <c r="T167" i="1"/>
  <c r="R167" i="1"/>
  <c r="P167" i="1"/>
  <c r="V166" i="1"/>
  <c r="T166" i="1"/>
  <c r="R166" i="1"/>
  <c r="P166" i="1"/>
  <c r="AG166" i="5"/>
  <c r="AE166" i="5"/>
  <c r="AC166" i="5"/>
  <c r="AA166" i="5"/>
  <c r="V166" i="5"/>
  <c r="T166" i="5"/>
  <c r="R166" i="5"/>
  <c r="P166" i="5"/>
  <c r="AG166" i="7"/>
  <c r="AE166" i="7"/>
  <c r="AC166" i="7"/>
  <c r="AA166" i="7"/>
  <c r="AA169" i="7" s="1"/>
  <c r="V166" i="7"/>
  <c r="T166" i="7"/>
  <c r="R166" i="7"/>
  <c r="S169" i="7" s="1"/>
  <c r="P166" i="7"/>
  <c r="AR167" i="7"/>
  <c r="AP167" i="7"/>
  <c r="AN167" i="7"/>
  <c r="AL167" i="7"/>
  <c r="AJ167" i="7"/>
  <c r="AR166" i="7"/>
  <c r="AR169" i="7" s="1"/>
  <c r="AP166" i="7"/>
  <c r="AN166" i="7"/>
  <c r="AN169" i="7" s="1"/>
  <c r="AL166" i="7"/>
  <c r="AJ166" i="7"/>
  <c r="AJ169" i="7" s="1"/>
  <c r="AR163" i="7"/>
  <c r="AP163" i="7"/>
  <c r="AN163" i="7"/>
  <c r="AL163" i="7"/>
  <c r="AJ163" i="7"/>
  <c r="AT159" i="7"/>
  <c r="AT160" i="7"/>
  <c r="AT161" i="7"/>
  <c r="AT162" i="7"/>
  <c r="AT158" i="7"/>
  <c r="AR156" i="7"/>
  <c r="AP156" i="7"/>
  <c r="AN156" i="7"/>
  <c r="AL156" i="7"/>
  <c r="AJ156" i="7"/>
  <c r="AT151" i="7"/>
  <c r="AT152" i="7"/>
  <c r="AT153" i="7"/>
  <c r="AT154" i="7"/>
  <c r="AT155" i="7"/>
  <c r="AT150" i="7"/>
  <c r="AR148" i="7"/>
  <c r="AP148" i="7"/>
  <c r="AN148" i="7"/>
  <c r="AL148" i="7"/>
  <c r="AJ148" i="7"/>
  <c r="AT131" i="7"/>
  <c r="AT132" i="7"/>
  <c r="AT133" i="7"/>
  <c r="AT134" i="7"/>
  <c r="AT135" i="7"/>
  <c r="AT136" i="7"/>
  <c r="AT137" i="7"/>
  <c r="AT138" i="7"/>
  <c r="AT139" i="7"/>
  <c r="AT140" i="7"/>
  <c r="AT141" i="7"/>
  <c r="AT142" i="7"/>
  <c r="AT143" i="7"/>
  <c r="AT144" i="7"/>
  <c r="AT145" i="7"/>
  <c r="AT146" i="7"/>
  <c r="AT147" i="7"/>
  <c r="AT130" i="7"/>
  <c r="AT122" i="7"/>
  <c r="AT123" i="7"/>
  <c r="AT124" i="7"/>
  <c r="AT125" i="7"/>
  <c r="AT121" i="7"/>
  <c r="AR126" i="7"/>
  <c r="AP126" i="7"/>
  <c r="AN126" i="7"/>
  <c r="AN128" i="7" s="1"/>
  <c r="AL126" i="7"/>
  <c r="AJ126" i="7"/>
  <c r="AT104" i="7"/>
  <c r="AT105" i="7"/>
  <c r="AT106" i="7"/>
  <c r="AT107" i="7"/>
  <c r="AT108" i="7"/>
  <c r="AT109" i="7"/>
  <c r="AT110" i="7"/>
  <c r="AT111" i="7"/>
  <c r="AT112" i="7"/>
  <c r="AT113" i="7"/>
  <c r="AT114" i="7"/>
  <c r="AT115" i="7"/>
  <c r="AT116" i="7"/>
  <c r="AT117" i="7"/>
  <c r="AT118" i="7"/>
  <c r="AT103" i="7"/>
  <c r="AR119" i="7"/>
  <c r="AR128" i="7" s="1"/>
  <c r="AP119" i="7"/>
  <c r="AN119" i="7"/>
  <c r="AL119" i="7"/>
  <c r="AJ119" i="7"/>
  <c r="AR94" i="7"/>
  <c r="AP97" i="7"/>
  <c r="AN94" i="7"/>
  <c r="AN97" i="7"/>
  <c r="AL97" i="7"/>
  <c r="AJ94" i="7"/>
  <c r="AR80" i="7"/>
  <c r="AR83" i="7"/>
  <c r="AR88" i="7"/>
  <c r="AP76" i="7"/>
  <c r="AP84" i="7"/>
  <c r="AN74" i="7"/>
  <c r="AN82" i="7"/>
  <c r="AN88" i="7"/>
  <c r="AL77" i="7"/>
  <c r="AL78" i="7"/>
  <c r="AL86" i="7"/>
  <c r="AJ79" i="7"/>
  <c r="AJ84" i="7"/>
  <c r="AJ88" i="7"/>
  <c r="AL73" i="7"/>
  <c r="AN65" i="7"/>
  <c r="AT65" i="7"/>
  <c r="AR65" i="7"/>
  <c r="AP65" i="7"/>
  <c r="AL65" i="7"/>
  <c r="AJ65" i="7"/>
  <c r="AT61" i="7"/>
  <c r="AT62" i="7"/>
  <c r="AT63" i="7"/>
  <c r="AR61" i="7"/>
  <c r="AR62" i="7"/>
  <c r="AR63" i="7"/>
  <c r="AP61" i="7"/>
  <c r="AP62" i="7"/>
  <c r="AP63" i="7"/>
  <c r="AN61" i="7"/>
  <c r="AN62" i="7"/>
  <c r="AN63" i="7"/>
  <c r="AL61" i="7"/>
  <c r="AL62" i="7"/>
  <c r="AL63" i="7"/>
  <c r="AJ61" i="7"/>
  <c r="AJ62" i="7"/>
  <c r="AJ63" i="7"/>
  <c r="AT60" i="7"/>
  <c r="AP60" i="7"/>
  <c r="AR57" i="7"/>
  <c r="AS31" i="7"/>
  <c r="AS32" i="7"/>
  <c r="AS33" i="7"/>
  <c r="AS34" i="7"/>
  <c r="AQ31" i="7"/>
  <c r="AQ32" i="7"/>
  <c r="AQ33" i="7"/>
  <c r="AQ34" i="7"/>
  <c r="AO31" i="7"/>
  <c r="AO32" i="7"/>
  <c r="AO33" i="7"/>
  <c r="AO34" i="7"/>
  <c r="AM31" i="7"/>
  <c r="AM32" i="7"/>
  <c r="AM33" i="7"/>
  <c r="AM34" i="7"/>
  <c r="AK31" i="7"/>
  <c r="AT31" i="7" s="1"/>
  <c r="AK32" i="7"/>
  <c r="AT32" i="7" s="1"/>
  <c r="AK33" i="7"/>
  <c r="AT33" i="7" s="1"/>
  <c r="AK34" i="7"/>
  <c r="AT34" i="7" s="1"/>
  <c r="AS30" i="7"/>
  <c r="AQ30" i="7"/>
  <c r="AO30" i="7"/>
  <c r="AM30" i="7"/>
  <c r="AK30" i="7"/>
  <c r="AP57" i="7"/>
  <c r="AN57" i="7"/>
  <c r="AL57" i="7"/>
  <c r="AT25" i="7"/>
  <c r="AJ57" i="7"/>
  <c r="AT14" i="7"/>
  <c r="AT13" i="7"/>
  <c r="AT15" i="7"/>
  <c r="AT16" i="7"/>
  <c r="AT17" i="7"/>
  <c r="AS18" i="7"/>
  <c r="AQ18" i="7"/>
  <c r="AO18" i="7"/>
  <c r="AK18" i="7"/>
  <c r="Y167" i="7"/>
  <c r="N167" i="7"/>
  <c r="Y166" i="7"/>
  <c r="N166" i="7"/>
  <c r="AG163" i="7"/>
  <c r="AE163" i="7"/>
  <c r="AC163" i="7"/>
  <c r="AA163" i="7"/>
  <c r="Y163" i="7"/>
  <c r="AI162" i="7"/>
  <c r="AI161" i="7"/>
  <c r="AI160" i="7"/>
  <c r="AI159" i="7"/>
  <c r="AI158" i="7"/>
  <c r="AG156" i="7"/>
  <c r="AE156" i="7"/>
  <c r="AC156" i="7"/>
  <c r="AA156" i="7"/>
  <c r="Y156" i="7"/>
  <c r="AI155" i="7"/>
  <c r="AI154" i="7"/>
  <c r="AI153" i="7"/>
  <c r="AI152" i="7"/>
  <c r="AI151" i="7"/>
  <c r="AI150" i="7"/>
  <c r="AG148" i="7"/>
  <c r="AE148" i="7"/>
  <c r="AC148" i="7"/>
  <c r="AA148" i="7"/>
  <c r="Y148" i="7"/>
  <c r="AI147" i="7"/>
  <c r="AI146" i="7"/>
  <c r="AI145" i="7"/>
  <c r="AI144" i="7"/>
  <c r="AI143" i="7"/>
  <c r="AI142" i="7"/>
  <c r="AI141" i="7"/>
  <c r="AI140" i="7"/>
  <c r="AI139" i="7"/>
  <c r="AI138" i="7"/>
  <c r="AI137" i="7"/>
  <c r="AI136" i="7"/>
  <c r="AI135" i="7"/>
  <c r="AI134" i="7"/>
  <c r="AI133" i="7"/>
  <c r="AI132" i="7"/>
  <c r="AI131" i="7"/>
  <c r="AI130" i="7"/>
  <c r="AG126" i="7"/>
  <c r="AE126" i="7"/>
  <c r="AC126" i="7"/>
  <c r="AA126" i="7"/>
  <c r="Y126" i="7"/>
  <c r="AI125" i="7"/>
  <c r="AI124" i="7"/>
  <c r="AI123" i="7"/>
  <c r="AI122" i="7"/>
  <c r="AI121" i="7"/>
  <c r="AG119" i="7"/>
  <c r="AE119" i="7"/>
  <c r="AF128" i="7" s="1"/>
  <c r="AC119" i="7"/>
  <c r="AD128" i="7" s="1"/>
  <c r="AA119" i="7"/>
  <c r="AB128" i="7" s="1"/>
  <c r="Y119" i="7"/>
  <c r="Q119" i="7"/>
  <c r="AI118" i="7"/>
  <c r="X118" i="7"/>
  <c r="AI117" i="7"/>
  <c r="X117" i="7"/>
  <c r="AI116" i="7"/>
  <c r="X116" i="7"/>
  <c r="AI115" i="7"/>
  <c r="X115" i="7"/>
  <c r="AI114" i="7"/>
  <c r="X114" i="7"/>
  <c r="AI113" i="7"/>
  <c r="X113" i="7"/>
  <c r="AI112" i="7"/>
  <c r="X112" i="7"/>
  <c r="AI111" i="7"/>
  <c r="X111" i="7"/>
  <c r="AI110" i="7"/>
  <c r="X110" i="7"/>
  <c r="AI109" i="7"/>
  <c r="X109" i="7"/>
  <c r="AI108" i="7"/>
  <c r="X108" i="7"/>
  <c r="AI107" i="7"/>
  <c r="X107" i="7"/>
  <c r="AI106" i="7"/>
  <c r="X106" i="7"/>
  <c r="AI105" i="7"/>
  <c r="X105" i="7"/>
  <c r="AI104" i="7"/>
  <c r="AI119" i="7" s="1"/>
  <c r="X104" i="7"/>
  <c r="AI103" i="7"/>
  <c r="X103" i="7"/>
  <c r="M98" i="7"/>
  <c r="M97" i="7"/>
  <c r="AH97" i="7" s="1"/>
  <c r="M96" i="7"/>
  <c r="M95" i="7"/>
  <c r="AL95" i="7" s="1"/>
  <c r="AD94" i="7"/>
  <c r="M94" i="7"/>
  <c r="U94" i="7" s="1"/>
  <c r="M93" i="7"/>
  <c r="AP93" i="7" s="1"/>
  <c r="M92" i="7"/>
  <c r="M91" i="7"/>
  <c r="U91" i="7" s="1"/>
  <c r="M88" i="7"/>
  <c r="M87" i="7"/>
  <c r="M86" i="7"/>
  <c r="AB86" i="7" s="1"/>
  <c r="M85" i="7"/>
  <c r="M84" i="7"/>
  <c r="AR84" i="7" s="1"/>
  <c r="M83" i="7"/>
  <c r="AJ83" i="7" s="1"/>
  <c r="AD82" i="7"/>
  <c r="M82" i="7"/>
  <c r="Q82" i="7" s="1"/>
  <c r="M81" i="7"/>
  <c r="AH81" i="7" s="1"/>
  <c r="AB80" i="7"/>
  <c r="M80" i="7"/>
  <c r="AP80" i="7" s="1"/>
  <c r="M79" i="7"/>
  <c r="M78" i="7"/>
  <c r="AP78" i="7" s="1"/>
  <c r="U77" i="7"/>
  <c r="M77" i="7"/>
  <c r="M76" i="7"/>
  <c r="AD76" i="7" s="1"/>
  <c r="M75" i="7"/>
  <c r="M74" i="7"/>
  <c r="AJ74" i="7" s="1"/>
  <c r="M73" i="7"/>
  <c r="AD73" i="7" s="1"/>
  <c r="X67" i="7"/>
  <c r="H63" i="7"/>
  <c r="H62" i="7"/>
  <c r="H61" i="7"/>
  <c r="H60" i="7"/>
  <c r="L60" i="7" s="1"/>
  <c r="AR60" i="7" s="1"/>
  <c r="L56" i="7"/>
  <c r="AN56" i="7" s="1"/>
  <c r="D56" i="7"/>
  <c r="B56" i="7"/>
  <c r="L55" i="7"/>
  <c r="AL55" i="7" s="1"/>
  <c r="D55" i="7"/>
  <c r="B55" i="7"/>
  <c r="L54" i="7"/>
  <c r="AR54" i="7" s="1"/>
  <c r="D54" i="7"/>
  <c r="B54" i="7"/>
  <c r="L53" i="7"/>
  <c r="D53" i="7"/>
  <c r="B53" i="7"/>
  <c r="L52" i="7"/>
  <c r="AL52" i="7" s="1"/>
  <c r="D52" i="7"/>
  <c r="B52" i="7"/>
  <c r="H48" i="7"/>
  <c r="L48" i="7" s="1"/>
  <c r="AR48" i="7" s="1"/>
  <c r="D48" i="7"/>
  <c r="B48" i="7"/>
  <c r="H47" i="7"/>
  <c r="L47" i="7" s="1"/>
  <c r="AR47" i="7" s="1"/>
  <c r="D47" i="7"/>
  <c r="B47" i="7"/>
  <c r="L46" i="7"/>
  <c r="AP46" i="7" s="1"/>
  <c r="H46" i="7"/>
  <c r="D46" i="7"/>
  <c r="B46" i="7"/>
  <c r="H45" i="7"/>
  <c r="L45" i="7" s="1"/>
  <c r="D45" i="7"/>
  <c r="B45" i="7"/>
  <c r="L44" i="7"/>
  <c r="AR44" i="7" s="1"/>
  <c r="H44" i="7"/>
  <c r="D44" i="7"/>
  <c r="B44" i="7"/>
  <c r="H43" i="7"/>
  <c r="L43" i="7" s="1"/>
  <c r="AR43" i="7" s="1"/>
  <c r="D43" i="7"/>
  <c r="B43" i="7"/>
  <c r="H42" i="7"/>
  <c r="L42" i="7" s="1"/>
  <c r="AP42" i="7" s="1"/>
  <c r="D42" i="7"/>
  <c r="B42" i="7"/>
  <c r="AH34" i="7"/>
  <c r="AF34" i="7"/>
  <c r="AD34" i="7"/>
  <c r="AB34" i="7"/>
  <c r="Z34" i="7"/>
  <c r="A34" i="7"/>
  <c r="AH33" i="7"/>
  <c r="AG63" i="7" s="1"/>
  <c r="AF33" i="7"/>
  <c r="AE63" i="7" s="1"/>
  <c r="AD33" i="7"/>
  <c r="AC63" i="7" s="1"/>
  <c r="AB33" i="7"/>
  <c r="AA63" i="7" s="1"/>
  <c r="Z33" i="7"/>
  <c r="U63" i="7"/>
  <c r="S63" i="7"/>
  <c r="Q63" i="7"/>
  <c r="O63" i="7"/>
  <c r="A33" i="7"/>
  <c r="AH32" i="7"/>
  <c r="AG62" i="7" s="1"/>
  <c r="AF32" i="7"/>
  <c r="AE62" i="7" s="1"/>
  <c r="AD32" i="7"/>
  <c r="AC62" i="7" s="1"/>
  <c r="AB32" i="7"/>
  <c r="AA62" i="7" s="1"/>
  <c r="Z32" i="7"/>
  <c r="Y62" i="7" s="1"/>
  <c r="W62" i="7"/>
  <c r="U62" i="7"/>
  <c r="S62" i="7"/>
  <c r="Q62" i="7"/>
  <c r="O62" i="7"/>
  <c r="A32" i="7"/>
  <c r="AH31" i="7"/>
  <c r="AG61" i="7" s="1"/>
  <c r="AF31" i="7"/>
  <c r="AE61" i="7" s="1"/>
  <c r="AD31" i="7"/>
  <c r="AC61" i="7" s="1"/>
  <c r="AB31" i="7"/>
  <c r="AA61" i="7" s="1"/>
  <c r="Z31" i="7"/>
  <c r="U61" i="7"/>
  <c r="S61" i="7"/>
  <c r="Q61" i="7"/>
  <c r="O61" i="7"/>
  <c r="A31" i="7"/>
  <c r="AH30" i="7"/>
  <c r="AF30" i="7"/>
  <c r="AD30" i="7"/>
  <c r="AB30" i="7"/>
  <c r="Z30" i="7"/>
  <c r="A30" i="7"/>
  <c r="A27" i="7"/>
  <c r="A26" i="7"/>
  <c r="A25" i="7"/>
  <c r="A24" i="7"/>
  <c r="A23" i="7"/>
  <c r="A22" i="7"/>
  <c r="A17" i="7"/>
  <c r="A16" i="7"/>
  <c r="A15" i="7"/>
  <c r="A14" i="7"/>
  <c r="A13" i="7"/>
  <c r="AE43" i="7"/>
  <c r="W43" i="7"/>
  <c r="A12" i="7"/>
  <c r="A11" i="7"/>
  <c r="Y167" i="5"/>
  <c r="AG169" i="5"/>
  <c r="AA169" i="5"/>
  <c r="Y166" i="5"/>
  <c r="Y169" i="5" s="1"/>
  <c r="AI159" i="5"/>
  <c r="AI160" i="5"/>
  <c r="AI161" i="5"/>
  <c r="AI162" i="5"/>
  <c r="AI158" i="5"/>
  <c r="AG163" i="5"/>
  <c r="AE163" i="5"/>
  <c r="AC163" i="5"/>
  <c r="AA163" i="5"/>
  <c r="Y163" i="5"/>
  <c r="AI151" i="5"/>
  <c r="AI152" i="5"/>
  <c r="AI153" i="5"/>
  <c r="AI154" i="5"/>
  <c r="AI155" i="5"/>
  <c r="AI150" i="5"/>
  <c r="AG156" i="5"/>
  <c r="AE156" i="5"/>
  <c r="AC156" i="5"/>
  <c r="AA156" i="5"/>
  <c r="Y156" i="5"/>
  <c r="AI156" i="5" s="1"/>
  <c r="AI131" i="5"/>
  <c r="AI132" i="5"/>
  <c r="AI133" i="5"/>
  <c r="AI134" i="5"/>
  <c r="AI135" i="5"/>
  <c r="AI136" i="5"/>
  <c r="AI137" i="5"/>
  <c r="AI138" i="5"/>
  <c r="AI139" i="5"/>
  <c r="AI140" i="5"/>
  <c r="AI141" i="5"/>
  <c r="AI142" i="5"/>
  <c r="AI143" i="5"/>
  <c r="AI144" i="5"/>
  <c r="AI145" i="5"/>
  <c r="AI146" i="5"/>
  <c r="AI147" i="5"/>
  <c r="AI130" i="5"/>
  <c r="AG148" i="5"/>
  <c r="AE148" i="5"/>
  <c r="AC148" i="5"/>
  <c r="AA148" i="5"/>
  <c r="Y148" i="5"/>
  <c r="AI122" i="5"/>
  <c r="AI123" i="5"/>
  <c r="AI124" i="5"/>
  <c r="AI125" i="5"/>
  <c r="AI121" i="5"/>
  <c r="AA126" i="5"/>
  <c r="AC126" i="5"/>
  <c r="AI126" i="5" s="1"/>
  <c r="AE126" i="5"/>
  <c r="AG126" i="5"/>
  <c r="AH128" i="5" s="1"/>
  <c r="Y126" i="5"/>
  <c r="Z128" i="5" s="1"/>
  <c r="X159" i="1"/>
  <c r="X160" i="1"/>
  <c r="X161" i="1"/>
  <c r="X162" i="1"/>
  <c r="X158" i="1"/>
  <c r="X151" i="1"/>
  <c r="X152" i="1"/>
  <c r="X153" i="1"/>
  <c r="X154" i="1"/>
  <c r="X155" i="1"/>
  <c r="X15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30" i="1"/>
  <c r="X122" i="1"/>
  <c r="X123" i="1"/>
  <c r="X124" i="1"/>
  <c r="X125" i="1"/>
  <c r="X121" i="1"/>
  <c r="X161" i="4"/>
  <c r="X162" i="4"/>
  <c r="X163" i="4"/>
  <c r="X164" i="4"/>
  <c r="X160" i="4"/>
  <c r="X153" i="4"/>
  <c r="X154" i="4"/>
  <c r="X155" i="4"/>
  <c r="X156" i="4"/>
  <c r="X157" i="4"/>
  <c r="X152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29" i="4"/>
  <c r="X121" i="4"/>
  <c r="X122" i="4"/>
  <c r="X123" i="4"/>
  <c r="X124" i="4"/>
  <c r="X120" i="4"/>
  <c r="AI104" i="5"/>
  <c r="AI105" i="5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I118" i="5"/>
  <c r="AI103" i="5"/>
  <c r="AG119" i="5"/>
  <c r="AE119" i="5"/>
  <c r="AF128" i="5" s="1"/>
  <c r="AC119" i="5"/>
  <c r="AA119" i="5"/>
  <c r="AB128" i="5" s="1"/>
  <c r="Y119" i="5"/>
  <c r="AG61" i="5"/>
  <c r="AG62" i="5"/>
  <c r="AG63" i="5"/>
  <c r="AE61" i="5"/>
  <c r="AE62" i="5"/>
  <c r="AE63" i="5"/>
  <c r="AC61" i="5"/>
  <c r="AC62" i="5"/>
  <c r="AC63" i="5"/>
  <c r="AA61" i="5"/>
  <c r="AA62" i="5"/>
  <c r="AI62" i="5" s="1"/>
  <c r="AA63" i="5"/>
  <c r="Y61" i="5"/>
  <c r="Y62" i="5"/>
  <c r="Y63" i="5"/>
  <c r="AI63" i="5" s="1"/>
  <c r="AH31" i="5"/>
  <c r="AH32" i="5"/>
  <c r="AH33" i="5"/>
  <c r="AH34" i="5"/>
  <c r="AH30" i="5"/>
  <c r="AF31" i="5"/>
  <c r="AF32" i="5"/>
  <c r="AF33" i="5"/>
  <c r="AF34" i="5"/>
  <c r="AF30" i="5"/>
  <c r="AD31" i="5"/>
  <c r="AD32" i="5"/>
  <c r="AD33" i="5"/>
  <c r="AD34" i="5"/>
  <c r="AD30" i="5"/>
  <c r="AB31" i="5"/>
  <c r="AB32" i="5"/>
  <c r="AB33" i="5"/>
  <c r="AB34" i="5"/>
  <c r="Z31" i="5"/>
  <c r="Z32" i="5"/>
  <c r="Z33" i="5"/>
  <c r="Z34" i="5"/>
  <c r="AB30" i="5"/>
  <c r="Z30" i="5"/>
  <c r="AI12" i="5"/>
  <c r="AI24" i="5"/>
  <c r="AI25" i="5"/>
  <c r="AI16" i="5"/>
  <c r="AI22" i="5"/>
  <c r="AI13" i="5"/>
  <c r="X163" i="1" l="1"/>
  <c r="AI58" i="5"/>
  <c r="AI66" i="5" s="1"/>
  <c r="AN52" i="7"/>
  <c r="AT12" i="7"/>
  <c r="AM18" i="7"/>
  <c r="Z18" i="5"/>
  <c r="AJ91" i="7"/>
  <c r="AT91" i="7" s="1"/>
  <c r="AJ86" i="7"/>
  <c r="AJ78" i="7"/>
  <c r="AL83" i="7"/>
  <c r="AN81" i="7"/>
  <c r="AL91" i="7"/>
  <c r="AP128" i="7"/>
  <c r="U76" i="7"/>
  <c r="AF83" i="7"/>
  <c r="AN73" i="7"/>
  <c r="AJ76" i="7"/>
  <c r="AL82" i="7"/>
  <c r="AN78" i="7"/>
  <c r="AT78" i="7" s="1"/>
  <c r="AP81" i="7"/>
  <c r="AR86" i="7"/>
  <c r="AR78" i="7"/>
  <c r="AP91" i="7"/>
  <c r="AT167" i="7"/>
  <c r="AP73" i="7"/>
  <c r="AL81" i="7"/>
  <c r="AN86" i="7"/>
  <c r="AN76" i="7"/>
  <c r="AR76" i="7"/>
  <c r="AR91" i="7"/>
  <c r="AL94" i="7"/>
  <c r="AT94" i="7" s="1"/>
  <c r="AL128" i="7"/>
  <c r="AT163" i="7"/>
  <c r="AP169" i="7"/>
  <c r="W75" i="7"/>
  <c r="AN75" i="7"/>
  <c r="AP75" i="7"/>
  <c r="AJ75" i="7"/>
  <c r="AR75" i="7"/>
  <c r="AL75" i="7"/>
  <c r="U98" i="7"/>
  <c r="AP98" i="7"/>
  <c r="AR98" i="7"/>
  <c r="AJ98" i="7"/>
  <c r="AN98" i="7"/>
  <c r="AL98" i="7"/>
  <c r="AB98" i="7"/>
  <c r="AB92" i="7"/>
  <c r="AL92" i="7"/>
  <c r="AN92" i="7"/>
  <c r="AR92" i="7"/>
  <c r="AP92" i="7"/>
  <c r="AJ92" i="7"/>
  <c r="AH87" i="7"/>
  <c r="AN87" i="7"/>
  <c r="AP87" i="7"/>
  <c r="AR87" i="7"/>
  <c r="AJ87" i="7"/>
  <c r="AL87" i="7"/>
  <c r="O87" i="7"/>
  <c r="AT119" i="7"/>
  <c r="AJ128" i="7"/>
  <c r="U84" i="7"/>
  <c r="AL84" i="7"/>
  <c r="AH93" i="7"/>
  <c r="AR93" i="7"/>
  <c r="AJ93" i="7"/>
  <c r="AL93" i="7"/>
  <c r="U95" i="7"/>
  <c r="AN95" i="7"/>
  <c r="AP95" i="7"/>
  <c r="AN93" i="7"/>
  <c r="AB74" i="7"/>
  <c r="AP74" i="7"/>
  <c r="AR74" i="7"/>
  <c r="W79" i="7"/>
  <c r="AN79" i="7"/>
  <c r="AP79" i="7"/>
  <c r="AT79" i="7" s="1"/>
  <c r="AB82" i="7"/>
  <c r="AP82" i="7"/>
  <c r="S82" i="7"/>
  <c r="AR82" i="7"/>
  <c r="AF82" i="7"/>
  <c r="AB85" i="7"/>
  <c r="AR85" i="7"/>
  <c r="AJ85" i="7"/>
  <c r="AB88" i="7"/>
  <c r="AL88" i="7"/>
  <c r="AT88" i="7" s="1"/>
  <c r="O93" i="7"/>
  <c r="AH96" i="7"/>
  <c r="AL96" i="7"/>
  <c r="AN96" i="7"/>
  <c r="AJ82" i="7"/>
  <c r="AN85" i="7"/>
  <c r="AP88" i="7"/>
  <c r="AJ96" i="7"/>
  <c r="AR96" i="7"/>
  <c r="AT166" i="7"/>
  <c r="U74" i="7"/>
  <c r="AD77" i="7"/>
  <c r="AR77" i="7"/>
  <c r="AJ77" i="7"/>
  <c r="S80" i="7"/>
  <c r="AL80" i="7"/>
  <c r="AN80" i="7"/>
  <c r="O82" i="7"/>
  <c r="AH83" i="7"/>
  <c r="AN83" i="7"/>
  <c r="Q83" i="7"/>
  <c r="AP83" i="7"/>
  <c r="AJ80" i="7"/>
  <c r="AL85" i="7"/>
  <c r="AL79" i="7"/>
  <c r="AL74" i="7"/>
  <c r="AN84" i="7"/>
  <c r="AN77" i="7"/>
  <c r="AP85" i="7"/>
  <c r="AP77" i="7"/>
  <c r="AR79" i="7"/>
  <c r="AL99" i="7"/>
  <c r="AJ95" i="7"/>
  <c r="AP96" i="7"/>
  <c r="AR95" i="7"/>
  <c r="AT126" i="7"/>
  <c r="AL169" i="7"/>
  <c r="Q128" i="7"/>
  <c r="AJ73" i="7"/>
  <c r="AR73" i="7"/>
  <c r="AJ81" i="7"/>
  <c r="AL76" i="7"/>
  <c r="AP86" i="7"/>
  <c r="AR81" i="7"/>
  <c r="AN91" i="7"/>
  <c r="AJ97" i="7"/>
  <c r="AP94" i="7"/>
  <c r="AR97" i="7"/>
  <c r="AT156" i="7"/>
  <c r="AT148" i="7"/>
  <c r="Q45" i="7"/>
  <c r="AG45" i="7"/>
  <c r="AT57" i="7"/>
  <c r="Z86" i="7"/>
  <c r="Z92" i="7"/>
  <c r="AT11" i="7"/>
  <c r="AT18" i="7" s="1"/>
  <c r="AI24" i="7"/>
  <c r="AH75" i="7"/>
  <c r="O77" i="7"/>
  <c r="Z82" i="7"/>
  <c r="O83" i="7"/>
  <c r="AD84" i="7"/>
  <c r="Q86" i="7"/>
  <c r="AF86" i="7"/>
  <c r="AF87" i="7"/>
  <c r="Z91" i="7"/>
  <c r="Q92" i="7"/>
  <c r="AF92" i="7"/>
  <c r="AF93" i="7"/>
  <c r="X166" i="7"/>
  <c r="AG169" i="7"/>
  <c r="AJ53" i="7"/>
  <c r="AN55" i="7"/>
  <c r="AL60" i="7"/>
  <c r="AB18" i="7"/>
  <c r="AI14" i="7"/>
  <c r="AI15" i="7"/>
  <c r="U45" i="7"/>
  <c r="S86" i="7"/>
  <c r="AH91" i="7"/>
  <c r="S92" i="7"/>
  <c r="W96" i="7"/>
  <c r="AI126" i="7"/>
  <c r="AI128" i="7" s="1"/>
  <c r="AE169" i="7"/>
  <c r="AJ60" i="7"/>
  <c r="AN60" i="7"/>
  <c r="AL54" i="7"/>
  <c r="O86" i="7"/>
  <c r="AD86" i="7"/>
  <c r="Q87" i="7"/>
  <c r="S91" i="7"/>
  <c r="O92" i="7"/>
  <c r="AD92" i="7"/>
  <c r="Q93" i="7"/>
  <c r="W97" i="7"/>
  <c r="AR53" i="7"/>
  <c r="AP56" i="7"/>
  <c r="AP52" i="7"/>
  <c r="AJ56" i="7"/>
  <c r="AL53" i="7"/>
  <c r="AN54" i="7"/>
  <c r="AP55" i="7"/>
  <c r="AR56" i="7"/>
  <c r="AJ52" i="7"/>
  <c r="AR52" i="7"/>
  <c r="AJ55" i="7"/>
  <c r="AL56" i="7"/>
  <c r="AN53" i="7"/>
  <c r="AP54" i="7"/>
  <c r="AR55" i="7"/>
  <c r="AJ54" i="7"/>
  <c r="AP53" i="7"/>
  <c r="U42" i="7"/>
  <c r="AN42" i="7"/>
  <c r="Q47" i="7"/>
  <c r="O52" i="7"/>
  <c r="W52" i="7"/>
  <c r="AF28" i="7"/>
  <c r="AQ28" i="7"/>
  <c r="AM35" i="7"/>
  <c r="AJ42" i="7"/>
  <c r="AE45" i="7"/>
  <c r="AA47" i="7"/>
  <c r="AR42" i="7"/>
  <c r="AJ46" i="7"/>
  <c r="AL48" i="7"/>
  <c r="AL44" i="7"/>
  <c r="AN46" i="7"/>
  <c r="AP48" i="7"/>
  <c r="AP44" i="7"/>
  <c r="AR46" i="7"/>
  <c r="AL42" i="7"/>
  <c r="AJ45" i="7"/>
  <c r="AL47" i="7"/>
  <c r="AL43" i="7"/>
  <c r="AN45" i="7"/>
  <c r="AP47" i="7"/>
  <c r="AP43" i="7"/>
  <c r="AR45" i="7"/>
  <c r="AJ48" i="7"/>
  <c r="AJ44" i="7"/>
  <c r="AL46" i="7"/>
  <c r="AN48" i="7"/>
  <c r="AN44" i="7"/>
  <c r="Q43" i="7"/>
  <c r="AJ47" i="7"/>
  <c r="AJ43" i="7"/>
  <c r="AL45" i="7"/>
  <c r="AN47" i="7"/>
  <c r="AN43" i="7"/>
  <c r="AP45" i="7"/>
  <c r="AT22" i="7"/>
  <c r="AS28" i="7"/>
  <c r="AT24" i="7"/>
  <c r="AO35" i="7"/>
  <c r="AM28" i="7"/>
  <c r="AM37" i="7" s="1"/>
  <c r="AO28" i="7"/>
  <c r="AT26" i="7"/>
  <c r="AT27" i="7"/>
  <c r="AT23" i="7"/>
  <c r="AQ35" i="7"/>
  <c r="AQ37" i="7" s="1"/>
  <c r="AQ39" i="7" s="1"/>
  <c r="AS35" i="7"/>
  <c r="AT30" i="7"/>
  <c r="AT35" i="7" s="1"/>
  <c r="U60" i="7"/>
  <c r="U65" i="7" s="1"/>
  <c r="AK28" i="7"/>
  <c r="AK35" i="7"/>
  <c r="Q60" i="7"/>
  <c r="Q65" i="7" s="1"/>
  <c r="O60" i="7"/>
  <c r="O65" i="7" s="1"/>
  <c r="W35" i="7"/>
  <c r="AF35" i="7"/>
  <c r="X13" i="7"/>
  <c r="Q44" i="7"/>
  <c r="W60" i="7"/>
  <c r="AE46" i="7"/>
  <c r="U43" i="7"/>
  <c r="U47" i="7"/>
  <c r="AB73" i="7"/>
  <c r="U73" i="7"/>
  <c r="O73" i="7"/>
  <c r="Z73" i="7"/>
  <c r="AB75" i="7"/>
  <c r="AD75" i="7"/>
  <c r="Q75" i="7"/>
  <c r="Z75" i="7"/>
  <c r="O75" i="7"/>
  <c r="AF75" i="7"/>
  <c r="S75" i="7"/>
  <c r="W78" i="7"/>
  <c r="Z78" i="7"/>
  <c r="Q78" i="7"/>
  <c r="Y42" i="7"/>
  <c r="Q42" i="7"/>
  <c r="Y44" i="7"/>
  <c r="Y46" i="7"/>
  <c r="Q46" i="7"/>
  <c r="Y48" i="7"/>
  <c r="U48" i="7"/>
  <c r="S42" i="7"/>
  <c r="O44" i="7"/>
  <c r="W44" i="7"/>
  <c r="AE44" i="7"/>
  <c r="S46" i="7"/>
  <c r="O48" i="7"/>
  <c r="W48" i="7"/>
  <c r="AE48" i="7"/>
  <c r="AH28" i="7"/>
  <c r="S28" i="7"/>
  <c r="AB96" i="7"/>
  <c r="AD96" i="7"/>
  <c r="Q96" i="7"/>
  <c r="AF96" i="7"/>
  <c r="S96" i="7"/>
  <c r="Z96" i="7"/>
  <c r="O96" i="7"/>
  <c r="AG44" i="7"/>
  <c r="U46" i="7"/>
  <c r="AG48" i="7"/>
  <c r="AH35" i="7"/>
  <c r="AD97" i="7"/>
  <c r="X11" i="7"/>
  <c r="AG42" i="7"/>
  <c r="U44" i="7"/>
  <c r="W45" i="7"/>
  <c r="X15" i="7"/>
  <c r="AG46" i="7"/>
  <c r="S47" i="7"/>
  <c r="U28" i="7"/>
  <c r="O28" i="7"/>
  <c r="AD35" i="7"/>
  <c r="X34" i="7"/>
  <c r="AG60" i="7"/>
  <c r="AH65" i="7" s="1"/>
  <c r="S74" i="7"/>
  <c r="AF74" i="7"/>
  <c r="Q76" i="7"/>
  <c r="AH77" i="7"/>
  <c r="W80" i="7"/>
  <c r="AD83" i="7"/>
  <c r="W84" i="7"/>
  <c r="AD87" i="7"/>
  <c r="AD93" i="7"/>
  <c r="W94" i="7"/>
  <c r="AB95" i="7"/>
  <c r="Q97" i="7"/>
  <c r="S128" i="7"/>
  <c r="Z128" i="7"/>
  <c r="AH128" i="7"/>
  <c r="O169" i="7"/>
  <c r="W169" i="7"/>
  <c r="S45" i="7"/>
  <c r="W47" i="7"/>
  <c r="Q48" i="7"/>
  <c r="Z35" i="7"/>
  <c r="Z74" i="7"/>
  <c r="AB76" i="7"/>
  <c r="U128" i="7"/>
  <c r="O42" i="7"/>
  <c r="W42" i="7"/>
  <c r="AF18" i="7"/>
  <c r="AI12" i="7"/>
  <c r="AG43" i="7"/>
  <c r="S44" i="7"/>
  <c r="AI13" i="7"/>
  <c r="O46" i="7"/>
  <c r="W46" i="7"/>
  <c r="AI16" i="7"/>
  <c r="AG47" i="7"/>
  <c r="S48" i="7"/>
  <c r="AI17" i="7"/>
  <c r="Q18" i="7"/>
  <c r="S52" i="7"/>
  <c r="AB28" i="7"/>
  <c r="AD28" i="7"/>
  <c r="AD37" i="7" s="1"/>
  <c r="AI26" i="7"/>
  <c r="S35" i="7"/>
  <c r="AB35" i="7"/>
  <c r="AI34" i="7"/>
  <c r="Q35" i="7"/>
  <c r="AE42" i="7"/>
  <c r="U52" i="7"/>
  <c r="Q74" i="7"/>
  <c r="O76" i="7"/>
  <c r="Z77" i="7"/>
  <c r="W82" i="7"/>
  <c r="AH82" i="7"/>
  <c r="W83" i="7"/>
  <c r="O84" i="7"/>
  <c r="W86" i="7"/>
  <c r="AH86" i="7"/>
  <c r="W87" i="7"/>
  <c r="W92" i="7"/>
  <c r="AH92" i="7"/>
  <c r="W93" i="7"/>
  <c r="O94" i="7"/>
  <c r="O97" i="7"/>
  <c r="AF97" i="7"/>
  <c r="X128" i="7"/>
  <c r="O128" i="7"/>
  <c r="W128" i="7"/>
  <c r="AI156" i="7"/>
  <c r="U169" i="7"/>
  <c r="AC169" i="7"/>
  <c r="X167" i="7"/>
  <c r="AI31" i="7"/>
  <c r="Y61" i="7"/>
  <c r="AI61" i="7" s="1"/>
  <c r="Y63" i="7"/>
  <c r="AI63" i="7" s="1"/>
  <c r="AI33" i="7"/>
  <c r="AH18" i="7"/>
  <c r="AI23" i="7"/>
  <c r="AI25" i="7"/>
  <c r="AI27" i="7"/>
  <c r="Z28" i="7"/>
  <c r="O43" i="7"/>
  <c r="X12" i="7"/>
  <c r="O45" i="7"/>
  <c r="X14" i="7"/>
  <c r="O47" i="7"/>
  <c r="X16" i="7"/>
  <c r="X17" i="7"/>
  <c r="U18" i="7"/>
  <c r="AI22" i="7"/>
  <c r="X30" i="7"/>
  <c r="W61" i="7"/>
  <c r="X61" i="7" s="1"/>
  <c r="X31" i="7"/>
  <c r="X32" i="7"/>
  <c r="X33" i="7"/>
  <c r="W63" i="7"/>
  <c r="X63" i="7" s="1"/>
  <c r="U35" i="7"/>
  <c r="AA42" i="7"/>
  <c r="AA44" i="7"/>
  <c r="AA46" i="7"/>
  <c r="AA48" i="7"/>
  <c r="AC52" i="7"/>
  <c r="AG52" i="7"/>
  <c r="Y52" i="7"/>
  <c r="AE52" i="7"/>
  <c r="Z18" i="7"/>
  <c r="X62" i="7"/>
  <c r="AI11" i="7"/>
  <c r="S18" i="7"/>
  <c r="S43" i="7"/>
  <c r="AD18" i="7"/>
  <c r="Q28" i="7"/>
  <c r="Q52" i="7"/>
  <c r="X22" i="7"/>
  <c r="X23" i="7"/>
  <c r="X24" i="7"/>
  <c r="X25" i="7"/>
  <c r="X26" i="7"/>
  <c r="X27" i="7"/>
  <c r="W28" i="7"/>
  <c r="AI30" i="7"/>
  <c r="AI32" i="7"/>
  <c r="Y43" i="7"/>
  <c r="AA43" i="7"/>
  <c r="Y45" i="7"/>
  <c r="AA45" i="7"/>
  <c r="Y47" i="7"/>
  <c r="AE47" i="7"/>
  <c r="AA52" i="7"/>
  <c r="AE60" i="7"/>
  <c r="AF65" i="7" s="1"/>
  <c r="Y60" i="7"/>
  <c r="AC60" i="7"/>
  <c r="AD65" i="7" s="1"/>
  <c r="AA60" i="7"/>
  <c r="AB65" i="7" s="1"/>
  <c r="S60" i="7"/>
  <c r="S65" i="7" s="1"/>
  <c r="AI62" i="7"/>
  <c r="AH79" i="7"/>
  <c r="Z79" i="7"/>
  <c r="S79" i="7"/>
  <c r="O79" i="7"/>
  <c r="AD79" i="7"/>
  <c r="U79" i="7"/>
  <c r="AF79" i="7"/>
  <c r="Z81" i="7"/>
  <c r="AI166" i="7"/>
  <c r="Y169" i="7"/>
  <c r="Q169" i="7"/>
  <c r="O18" i="7"/>
  <c r="S73" i="7"/>
  <c r="AD74" i="7"/>
  <c r="W74" i="7"/>
  <c r="O74" i="7"/>
  <c r="AH74" i="7"/>
  <c r="AH76" i="7"/>
  <c r="Z76" i="7"/>
  <c r="S76" i="7"/>
  <c r="W76" i="7"/>
  <c r="AF76" i="7"/>
  <c r="S77" i="7"/>
  <c r="Q79" i="7"/>
  <c r="AF80" i="7"/>
  <c r="Q80" i="7"/>
  <c r="AD80" i="7"/>
  <c r="U80" i="7"/>
  <c r="Z80" i="7"/>
  <c r="O80" i="7"/>
  <c r="AH80" i="7"/>
  <c r="AD95" i="7"/>
  <c r="W95" i="7"/>
  <c r="O95" i="7"/>
  <c r="AF95" i="7"/>
  <c r="Q95" i="7"/>
  <c r="AH95" i="7"/>
  <c r="S95" i="7"/>
  <c r="Z95" i="7"/>
  <c r="AF98" i="7"/>
  <c r="Q98" i="7"/>
  <c r="AH98" i="7"/>
  <c r="Z98" i="7"/>
  <c r="S98" i="7"/>
  <c r="AD98" i="7"/>
  <c r="O98" i="7"/>
  <c r="W98" i="7"/>
  <c r="AD81" i="7"/>
  <c r="W81" i="7"/>
  <c r="O81" i="7"/>
  <c r="AF81" i="7"/>
  <c r="AB81" i="7"/>
  <c r="Q81" i="7"/>
  <c r="U81" i="7"/>
  <c r="AD85" i="7"/>
  <c r="W85" i="7"/>
  <c r="O85" i="7"/>
  <c r="AF85" i="7"/>
  <c r="Q85" i="7"/>
  <c r="AH85" i="7"/>
  <c r="S85" i="7"/>
  <c r="Z85" i="7"/>
  <c r="AF88" i="7"/>
  <c r="Q88" i="7"/>
  <c r="AH88" i="7"/>
  <c r="Z88" i="7"/>
  <c r="S88" i="7"/>
  <c r="AD88" i="7"/>
  <c r="O88" i="7"/>
  <c r="W88" i="7"/>
  <c r="O35" i="7"/>
  <c r="O37" i="7" s="1"/>
  <c r="AF73" i="7"/>
  <c r="Q73" i="7"/>
  <c r="W73" i="7"/>
  <c r="AH73" i="7"/>
  <c r="AB77" i="7"/>
  <c r="AF77" i="7"/>
  <c r="Q77" i="7"/>
  <c r="W77" i="7"/>
  <c r="AB78" i="7"/>
  <c r="U78" i="7"/>
  <c r="AD78" i="7"/>
  <c r="S78" i="7"/>
  <c r="AH78" i="7"/>
  <c r="O78" i="7"/>
  <c r="AF78" i="7"/>
  <c r="AB79" i="7"/>
  <c r="S81" i="7"/>
  <c r="U85" i="7"/>
  <c r="U88" i="7"/>
  <c r="U75" i="7"/>
  <c r="AI163" i="7"/>
  <c r="AF84" i="7"/>
  <c r="Q84" i="7"/>
  <c r="AH84" i="7"/>
  <c r="Z84" i="7"/>
  <c r="S84" i="7"/>
  <c r="AB84" i="7"/>
  <c r="AD91" i="7"/>
  <c r="W91" i="7"/>
  <c r="O91" i="7"/>
  <c r="AF91" i="7"/>
  <c r="Q91" i="7"/>
  <c r="AB91" i="7"/>
  <c r="AF94" i="7"/>
  <c r="Q94" i="7"/>
  <c r="AH94" i="7"/>
  <c r="Z94" i="7"/>
  <c r="S94" i="7"/>
  <c r="AB94" i="7"/>
  <c r="AI148" i="7"/>
  <c r="AI167" i="7"/>
  <c r="U83" i="7"/>
  <c r="AB83" i="7"/>
  <c r="U87" i="7"/>
  <c r="AB87" i="7"/>
  <c r="U93" i="7"/>
  <c r="AB93" i="7"/>
  <c r="U97" i="7"/>
  <c r="AB97" i="7"/>
  <c r="U82" i="7"/>
  <c r="S83" i="7"/>
  <c r="Z83" i="7"/>
  <c r="U86" i="7"/>
  <c r="S87" i="7"/>
  <c r="Z87" i="7"/>
  <c r="U92" i="7"/>
  <c r="S93" i="7"/>
  <c r="Z93" i="7"/>
  <c r="U96" i="7"/>
  <c r="S97" i="7"/>
  <c r="Z97" i="7"/>
  <c r="AD128" i="5"/>
  <c r="AI148" i="5"/>
  <c r="AI61" i="5"/>
  <c r="AI163" i="5"/>
  <c r="AC169" i="5"/>
  <c r="AI167" i="5"/>
  <c r="AI119" i="5"/>
  <c r="AI128" i="5" s="1"/>
  <c r="AI166" i="5"/>
  <c r="AI33" i="5"/>
  <c r="AB35" i="5"/>
  <c r="AI27" i="5"/>
  <c r="AB28" i="5"/>
  <c r="AF28" i="5"/>
  <c r="Z35" i="5"/>
  <c r="AF35" i="5"/>
  <c r="AI26" i="5"/>
  <c r="AD28" i="5"/>
  <c r="AH28" i="5"/>
  <c r="AI34" i="5"/>
  <c r="AD35" i="5"/>
  <c r="AH35" i="5"/>
  <c r="AI32" i="5"/>
  <c r="AI23" i="5"/>
  <c r="AI30" i="5"/>
  <c r="AI31" i="5"/>
  <c r="Z28" i="5"/>
  <c r="AH18" i="5"/>
  <c r="AI14" i="5"/>
  <c r="AI17" i="5"/>
  <c r="AI15" i="5"/>
  <c r="AF18" i="5"/>
  <c r="AD18" i="5"/>
  <c r="AI11" i="5"/>
  <c r="AB18" i="5"/>
  <c r="N167" i="5"/>
  <c r="N166" i="5"/>
  <c r="X163" i="5"/>
  <c r="X156" i="5"/>
  <c r="X148" i="5"/>
  <c r="U128" i="5"/>
  <c r="S128" i="5"/>
  <c r="Q128" i="5"/>
  <c r="X118" i="5"/>
  <c r="X117" i="5"/>
  <c r="X116" i="5"/>
  <c r="X115" i="5"/>
  <c r="X114" i="5"/>
  <c r="X113" i="5"/>
  <c r="X112" i="5"/>
  <c r="X111" i="5"/>
  <c r="X110" i="5"/>
  <c r="X109" i="5"/>
  <c r="X108" i="5"/>
  <c r="X107" i="5"/>
  <c r="X106" i="5"/>
  <c r="X105" i="5"/>
  <c r="X104" i="5"/>
  <c r="X128" i="5" s="1"/>
  <c r="X103" i="5"/>
  <c r="M98" i="5"/>
  <c r="M97" i="5"/>
  <c r="M96" i="5"/>
  <c r="M95" i="5"/>
  <c r="M94" i="5"/>
  <c r="M93" i="5"/>
  <c r="M92" i="5"/>
  <c r="M91" i="5"/>
  <c r="M88" i="5"/>
  <c r="M87" i="5"/>
  <c r="W87" i="5" s="1"/>
  <c r="M86" i="5"/>
  <c r="W86" i="5" s="1"/>
  <c r="M85" i="5"/>
  <c r="M84" i="5"/>
  <c r="M83" i="5"/>
  <c r="W83" i="5" s="1"/>
  <c r="M82" i="5"/>
  <c r="W82" i="5" s="1"/>
  <c r="M81" i="5"/>
  <c r="M80" i="5"/>
  <c r="M79" i="5"/>
  <c r="W79" i="5" s="1"/>
  <c r="M78" i="5"/>
  <c r="W78" i="5" s="1"/>
  <c r="M77" i="5"/>
  <c r="M76" i="5"/>
  <c r="M75" i="5"/>
  <c r="W75" i="5" s="1"/>
  <c r="M74" i="5"/>
  <c r="W74" i="5" s="1"/>
  <c r="M73" i="5"/>
  <c r="X67" i="5"/>
  <c r="H63" i="5"/>
  <c r="H62" i="5"/>
  <c r="H61" i="5"/>
  <c r="H60" i="5"/>
  <c r="L60" i="5" s="1"/>
  <c r="L56" i="5"/>
  <c r="D56" i="5"/>
  <c r="B56" i="5"/>
  <c r="L55" i="5"/>
  <c r="D55" i="5"/>
  <c r="B55" i="5"/>
  <c r="L54" i="5"/>
  <c r="D54" i="5"/>
  <c r="B54" i="5"/>
  <c r="L53" i="5"/>
  <c r="D53" i="5"/>
  <c r="B53" i="5"/>
  <c r="L52" i="5"/>
  <c r="D52" i="5"/>
  <c r="B52" i="5"/>
  <c r="L48" i="5"/>
  <c r="H48" i="5"/>
  <c r="D48" i="5"/>
  <c r="B48" i="5"/>
  <c r="H47" i="5"/>
  <c r="L47" i="5" s="1"/>
  <c r="D47" i="5"/>
  <c r="B47" i="5"/>
  <c r="H46" i="5"/>
  <c r="L46" i="5" s="1"/>
  <c r="D46" i="5"/>
  <c r="B46" i="5"/>
  <c r="H45" i="5"/>
  <c r="L45" i="5" s="1"/>
  <c r="D45" i="5"/>
  <c r="B45" i="5"/>
  <c r="H44" i="5"/>
  <c r="L44" i="5" s="1"/>
  <c r="D44" i="5"/>
  <c r="B44" i="5"/>
  <c r="H43" i="5"/>
  <c r="L43" i="5" s="1"/>
  <c r="D43" i="5"/>
  <c r="B43" i="5"/>
  <c r="H42" i="5"/>
  <c r="L42" i="5" s="1"/>
  <c r="W42" i="5" s="1"/>
  <c r="D42" i="5"/>
  <c r="B42" i="5"/>
  <c r="A34" i="5"/>
  <c r="W63" i="5"/>
  <c r="U63" i="5"/>
  <c r="S63" i="5"/>
  <c r="Q63" i="5"/>
  <c r="O63" i="5"/>
  <c r="A33" i="5"/>
  <c r="U62" i="5"/>
  <c r="S62" i="5"/>
  <c r="Q62" i="5"/>
  <c r="O62" i="5"/>
  <c r="A32" i="5"/>
  <c r="W61" i="5"/>
  <c r="S61" i="5"/>
  <c r="Q61" i="5"/>
  <c r="O61" i="5"/>
  <c r="A31" i="5"/>
  <c r="A30" i="5"/>
  <c r="A27" i="5"/>
  <c r="A26" i="5"/>
  <c r="A25" i="5"/>
  <c r="A24" i="5"/>
  <c r="A23" i="5"/>
  <c r="A22" i="5"/>
  <c r="A17" i="5"/>
  <c r="A16" i="5"/>
  <c r="S46" i="5"/>
  <c r="A15" i="5"/>
  <c r="X14" i="5"/>
  <c r="A14" i="5"/>
  <c r="W44" i="5"/>
  <c r="A13" i="5"/>
  <c r="A12" i="5"/>
  <c r="Q42" i="5"/>
  <c r="A11" i="5"/>
  <c r="M95" i="1"/>
  <c r="O172" i="4"/>
  <c r="W91" i="4"/>
  <c r="W92" i="4"/>
  <c r="W93" i="4"/>
  <c r="W94" i="4"/>
  <c r="W95" i="4"/>
  <c r="W96" i="4"/>
  <c r="W97" i="4"/>
  <c r="W90" i="4"/>
  <c r="U91" i="4"/>
  <c r="U92" i="4"/>
  <c r="U93" i="4"/>
  <c r="U94" i="4"/>
  <c r="U95" i="4"/>
  <c r="U96" i="4"/>
  <c r="U97" i="4"/>
  <c r="U90" i="4"/>
  <c r="M94" i="4"/>
  <c r="N169" i="4"/>
  <c r="W171" i="4"/>
  <c r="W172" i="4" s="1"/>
  <c r="N168" i="4"/>
  <c r="O171" i="4" s="1"/>
  <c r="U127" i="4"/>
  <c r="X117" i="4"/>
  <c r="X116" i="4"/>
  <c r="X115" i="4"/>
  <c r="X114" i="4"/>
  <c r="X113" i="4"/>
  <c r="X112" i="4"/>
  <c r="X111" i="4"/>
  <c r="X110" i="4"/>
  <c r="X109" i="4"/>
  <c r="X108" i="4"/>
  <c r="X107" i="4"/>
  <c r="X106" i="4"/>
  <c r="X105" i="4"/>
  <c r="X104" i="4"/>
  <c r="X103" i="4"/>
  <c r="X102" i="4"/>
  <c r="M97" i="4"/>
  <c r="Q97" i="4" s="1"/>
  <c r="M96" i="4"/>
  <c r="M95" i="4"/>
  <c r="S95" i="4" s="1"/>
  <c r="M93" i="4"/>
  <c r="M92" i="4"/>
  <c r="M91" i="4"/>
  <c r="M90" i="4"/>
  <c r="S90" i="4" s="1"/>
  <c r="M87" i="4"/>
  <c r="Q87" i="4" s="1"/>
  <c r="M86" i="4"/>
  <c r="O86" i="4" s="1"/>
  <c r="M85" i="4"/>
  <c r="Q85" i="4" s="1"/>
  <c r="M84" i="4"/>
  <c r="U84" i="4" s="1"/>
  <c r="M83" i="4"/>
  <c r="W83" i="4" s="1"/>
  <c r="M82" i="4"/>
  <c r="Q82" i="4" s="1"/>
  <c r="M81" i="4"/>
  <c r="M80" i="4"/>
  <c r="U80" i="4" s="1"/>
  <c r="M79" i="4"/>
  <c r="Q79" i="4" s="1"/>
  <c r="M78" i="4"/>
  <c r="O78" i="4" s="1"/>
  <c r="M77" i="4"/>
  <c r="S77" i="4" s="1"/>
  <c r="M76" i="4"/>
  <c r="U76" i="4" s="1"/>
  <c r="M75" i="4"/>
  <c r="W75" i="4" s="1"/>
  <c r="M74" i="4"/>
  <c r="Q74" i="4" s="1"/>
  <c r="M73" i="4"/>
  <c r="M72" i="4"/>
  <c r="U72" i="4" s="1"/>
  <c r="X67" i="4"/>
  <c r="H63" i="4"/>
  <c r="H62" i="4"/>
  <c r="H61" i="4"/>
  <c r="H60" i="4"/>
  <c r="L60" i="4" s="1"/>
  <c r="L56" i="4"/>
  <c r="D56" i="4"/>
  <c r="B56" i="4"/>
  <c r="L55" i="4"/>
  <c r="D55" i="4"/>
  <c r="B55" i="4"/>
  <c r="L54" i="4"/>
  <c r="D54" i="4"/>
  <c r="B54" i="4"/>
  <c r="L53" i="4"/>
  <c r="D53" i="4"/>
  <c r="B53" i="4"/>
  <c r="L52" i="4"/>
  <c r="D52" i="4"/>
  <c r="B52" i="4"/>
  <c r="H48" i="4"/>
  <c r="L48" i="4" s="1"/>
  <c r="O48" i="4" s="1"/>
  <c r="D48" i="4"/>
  <c r="B48" i="4"/>
  <c r="H47" i="4"/>
  <c r="L47" i="4" s="1"/>
  <c r="D47" i="4"/>
  <c r="B47" i="4"/>
  <c r="H46" i="4"/>
  <c r="L46" i="4" s="1"/>
  <c r="D46" i="4"/>
  <c r="B46" i="4"/>
  <c r="H45" i="4"/>
  <c r="L45" i="4" s="1"/>
  <c r="D45" i="4"/>
  <c r="B45" i="4"/>
  <c r="H44" i="4"/>
  <c r="L44" i="4" s="1"/>
  <c r="D44" i="4"/>
  <c r="B44" i="4"/>
  <c r="H43" i="4"/>
  <c r="L43" i="4" s="1"/>
  <c r="D43" i="4"/>
  <c r="B43" i="4"/>
  <c r="H42" i="4"/>
  <c r="L42" i="4" s="1"/>
  <c r="D42" i="4"/>
  <c r="B42" i="4"/>
  <c r="A34" i="4"/>
  <c r="W63" i="4"/>
  <c r="U63" i="4"/>
  <c r="S63" i="4"/>
  <c r="Q63" i="4"/>
  <c r="O63" i="4"/>
  <c r="A33" i="4"/>
  <c r="U62" i="4"/>
  <c r="S62" i="4"/>
  <c r="Q62" i="4"/>
  <c r="O62" i="4"/>
  <c r="A32" i="4"/>
  <c r="U61" i="4"/>
  <c r="S61" i="4"/>
  <c r="Q61" i="4"/>
  <c r="O61" i="4"/>
  <c r="A31" i="4"/>
  <c r="A30" i="4"/>
  <c r="A27" i="4"/>
  <c r="A26" i="4"/>
  <c r="A25" i="4"/>
  <c r="A24" i="4"/>
  <c r="A23" i="4"/>
  <c r="W52" i="4"/>
  <c r="A22" i="4"/>
  <c r="A17" i="4"/>
  <c r="A16" i="4"/>
  <c r="Q46" i="4"/>
  <c r="A15" i="4"/>
  <c r="A14" i="4"/>
  <c r="U44" i="4"/>
  <c r="A13" i="4"/>
  <c r="Q43" i="4"/>
  <c r="A12" i="4"/>
  <c r="A11" i="4"/>
  <c r="AM39" i="7" l="1"/>
  <c r="AT53" i="7"/>
  <c r="AI46" i="7"/>
  <c r="U18" i="5"/>
  <c r="X11" i="5"/>
  <c r="AP99" i="7"/>
  <c r="AN89" i="7"/>
  <c r="X92" i="7"/>
  <c r="AH99" i="7"/>
  <c r="Q99" i="7"/>
  <c r="X79" i="7"/>
  <c r="AT86" i="7"/>
  <c r="AR99" i="7"/>
  <c r="AT80" i="7"/>
  <c r="AT76" i="7"/>
  <c r="AT83" i="7"/>
  <c r="AT169" i="7"/>
  <c r="AJ99" i="7"/>
  <c r="AP89" i="7"/>
  <c r="AT75" i="7"/>
  <c r="AT74" i="7"/>
  <c r="AT84" i="7"/>
  <c r="AT92" i="7"/>
  <c r="AR89" i="7"/>
  <c r="AT77" i="7"/>
  <c r="X96" i="7"/>
  <c r="AT73" i="7"/>
  <c r="AJ89" i="7"/>
  <c r="AT93" i="7"/>
  <c r="O99" i="7"/>
  <c r="AI86" i="7"/>
  <c r="AT97" i="7"/>
  <c r="AL89" i="7"/>
  <c r="AL101" i="7" s="1"/>
  <c r="AL170" i="7" s="1"/>
  <c r="AT85" i="7"/>
  <c r="AT98" i="7"/>
  <c r="AI97" i="7"/>
  <c r="X86" i="7"/>
  <c r="X80" i="7"/>
  <c r="AI82" i="7"/>
  <c r="AI96" i="7"/>
  <c r="AI75" i="7"/>
  <c r="AN99" i="7"/>
  <c r="AT81" i="7"/>
  <c r="AT95" i="7"/>
  <c r="AT96" i="7"/>
  <c r="AT82" i="7"/>
  <c r="AT128" i="7"/>
  <c r="AT87" i="7"/>
  <c r="X169" i="7"/>
  <c r="AI169" i="5"/>
  <c r="AT54" i="7"/>
  <c r="S99" i="7"/>
  <c r="X94" i="7"/>
  <c r="X84" i="7"/>
  <c r="X87" i="7"/>
  <c r="AT28" i="7"/>
  <c r="AT37" i="7" s="1"/>
  <c r="AT39" i="7" s="1"/>
  <c r="AN58" i="7"/>
  <c r="AN66" i="7" s="1"/>
  <c r="AL58" i="7"/>
  <c r="AL66" i="7" s="1"/>
  <c r="AD99" i="7"/>
  <c r="X78" i="7"/>
  <c r="AI74" i="7"/>
  <c r="AI92" i="7"/>
  <c r="AP58" i="7"/>
  <c r="AP66" i="7" s="1"/>
  <c r="AT52" i="7"/>
  <c r="AJ58" i="7"/>
  <c r="AJ66" i="7" s="1"/>
  <c r="AT55" i="7"/>
  <c r="AT56" i="7"/>
  <c r="AR58" i="7"/>
  <c r="AR66" i="7" s="1"/>
  <c r="X48" i="7"/>
  <c r="AR49" i="7"/>
  <c r="AT42" i="7"/>
  <c r="AT47" i="7"/>
  <c r="AJ49" i="7"/>
  <c r="X46" i="7"/>
  <c r="X42" i="7"/>
  <c r="AF37" i="7"/>
  <c r="AF39" i="7" s="1"/>
  <c r="AN49" i="7"/>
  <c r="X45" i="7"/>
  <c r="AS37" i="7"/>
  <c r="AS39" i="7" s="1"/>
  <c r="AT48" i="7"/>
  <c r="AP49" i="7"/>
  <c r="X44" i="7"/>
  <c r="AI45" i="7"/>
  <c r="X43" i="7"/>
  <c r="AC49" i="7"/>
  <c r="O49" i="7"/>
  <c r="AK37" i="7"/>
  <c r="AK39" i="7" s="1"/>
  <c r="AT44" i="7"/>
  <c r="AT45" i="7"/>
  <c r="AI47" i="7"/>
  <c r="AI43" i="7"/>
  <c r="U49" i="7"/>
  <c r="AT43" i="7"/>
  <c r="AL49" i="7"/>
  <c r="AT46" i="7"/>
  <c r="W65" i="7"/>
  <c r="X65" i="7" s="1"/>
  <c r="AO37" i="7"/>
  <c r="AO39" i="7" s="1"/>
  <c r="W37" i="7"/>
  <c r="W39" i="7" s="1"/>
  <c r="W70" i="7" s="1"/>
  <c r="Q37" i="7"/>
  <c r="Q39" i="7" s="1"/>
  <c r="Q70" i="7" s="1"/>
  <c r="U58" i="7"/>
  <c r="U66" i="7" s="1"/>
  <c r="O58" i="7"/>
  <c r="O66" i="7" s="1"/>
  <c r="S37" i="7"/>
  <c r="S39" i="7" s="1"/>
  <c r="S70" i="7" s="1"/>
  <c r="AI35" i="7"/>
  <c r="X18" i="7"/>
  <c r="X52" i="7"/>
  <c r="X97" i="7"/>
  <c r="AI78" i="7"/>
  <c r="AB89" i="7"/>
  <c r="AF89" i="7"/>
  <c r="X95" i="7"/>
  <c r="X76" i="7"/>
  <c r="AD39" i="7"/>
  <c r="AI44" i="7"/>
  <c r="X47" i="7"/>
  <c r="AH37" i="7"/>
  <c r="AH39" i="7" s="1"/>
  <c r="W49" i="7"/>
  <c r="AG49" i="7"/>
  <c r="X82" i="7"/>
  <c r="X75" i="7"/>
  <c r="AD89" i="7"/>
  <c r="X98" i="7"/>
  <c r="AI98" i="7"/>
  <c r="AI95" i="7"/>
  <c r="AI76" i="7"/>
  <c r="O89" i="7"/>
  <c r="O39" i="7"/>
  <c r="O70" i="7" s="1"/>
  <c r="AE49" i="7"/>
  <c r="AI48" i="7"/>
  <c r="S58" i="7"/>
  <c r="S66" i="7" s="1"/>
  <c r="AB37" i="7"/>
  <c r="AB39" i="7" s="1"/>
  <c r="Q49" i="7"/>
  <c r="AI87" i="7"/>
  <c r="AI84" i="7"/>
  <c r="Z99" i="7"/>
  <c r="W89" i="7"/>
  <c r="X73" i="7"/>
  <c r="X81" i="7"/>
  <c r="AI80" i="7"/>
  <c r="AI52" i="7"/>
  <c r="Z37" i="7"/>
  <c r="Z39" i="7" s="1"/>
  <c r="AI28" i="7"/>
  <c r="AI93" i="7"/>
  <c r="X93" i="7"/>
  <c r="X83" i="7"/>
  <c r="AF99" i="7"/>
  <c r="AF101" i="7" s="1"/>
  <c r="AE170" i="7" s="1"/>
  <c r="Q89" i="7"/>
  <c r="X85" i="7"/>
  <c r="S89" i="7"/>
  <c r="AI81" i="7"/>
  <c r="AI77" i="7"/>
  <c r="AI18" i="7"/>
  <c r="X60" i="7"/>
  <c r="U37" i="7"/>
  <c r="U39" i="7" s="1"/>
  <c r="U70" i="7" s="1"/>
  <c r="AI169" i="7"/>
  <c r="AI73" i="7"/>
  <c r="U99" i="7"/>
  <c r="X28" i="7"/>
  <c r="S49" i="7"/>
  <c r="AI42" i="7"/>
  <c r="AA49" i="7"/>
  <c r="AI83" i="7"/>
  <c r="AI94" i="7"/>
  <c r="AB99" i="7"/>
  <c r="X91" i="7"/>
  <c r="W99" i="7"/>
  <c r="AI91" i="7"/>
  <c r="X77" i="7"/>
  <c r="AH89" i="7"/>
  <c r="X88" i="7"/>
  <c r="AI88" i="7"/>
  <c r="AI85" i="7"/>
  <c r="X74" i="7"/>
  <c r="AI79" i="7"/>
  <c r="Z89" i="7"/>
  <c r="U89" i="7"/>
  <c r="Z65" i="7"/>
  <c r="AI60" i="7"/>
  <c r="AI65" i="7" s="1"/>
  <c r="Q58" i="7"/>
  <c r="Q66" i="7" s="1"/>
  <c r="Y49" i="7"/>
  <c r="W58" i="7"/>
  <c r="U52" i="5"/>
  <c r="S42" i="5"/>
  <c r="S44" i="5"/>
  <c r="O42" i="5"/>
  <c r="AD73" i="5"/>
  <c r="AH73" i="5"/>
  <c r="Z73" i="5"/>
  <c r="AB73" i="5"/>
  <c r="AF73" i="5"/>
  <c r="AF77" i="5"/>
  <c r="AB77" i="5"/>
  <c r="Z77" i="5"/>
  <c r="AI77" i="5" s="1"/>
  <c r="AH77" i="5"/>
  <c r="AD77" i="5"/>
  <c r="AF81" i="5"/>
  <c r="AB81" i="5"/>
  <c r="AH81" i="5"/>
  <c r="Z81" i="5"/>
  <c r="AD81" i="5"/>
  <c r="AF85" i="5"/>
  <c r="AB85" i="5"/>
  <c r="Z85" i="5"/>
  <c r="AD85" i="5"/>
  <c r="AH85" i="5"/>
  <c r="S91" i="5"/>
  <c r="AB91" i="5"/>
  <c r="AH91" i="5"/>
  <c r="Z91" i="5"/>
  <c r="AF91" i="5"/>
  <c r="AD91" i="5"/>
  <c r="U92" i="5"/>
  <c r="AD92" i="5"/>
  <c r="AF92" i="5"/>
  <c r="AH92" i="5"/>
  <c r="Z92" i="5"/>
  <c r="AB92" i="5"/>
  <c r="AH94" i="5"/>
  <c r="Z94" i="5"/>
  <c r="AB94" i="5"/>
  <c r="AD94" i="5"/>
  <c r="AF94" i="5"/>
  <c r="U95" i="5"/>
  <c r="AF95" i="5"/>
  <c r="AH95" i="5"/>
  <c r="Z95" i="5"/>
  <c r="AB95" i="5"/>
  <c r="AD95" i="5"/>
  <c r="W95" i="5"/>
  <c r="U97" i="5"/>
  <c r="AB97" i="5"/>
  <c r="AD97" i="5"/>
  <c r="AF97" i="5"/>
  <c r="AH97" i="5"/>
  <c r="Z97" i="5"/>
  <c r="AD74" i="5"/>
  <c r="AH74" i="5"/>
  <c r="Z74" i="5"/>
  <c r="AF74" i="5"/>
  <c r="AB74" i="5"/>
  <c r="S75" i="5"/>
  <c r="AB75" i="5"/>
  <c r="AF75" i="5"/>
  <c r="AH75" i="5"/>
  <c r="AD75" i="5"/>
  <c r="Z75" i="5"/>
  <c r="U76" i="5"/>
  <c r="AH76" i="5"/>
  <c r="Z76" i="5"/>
  <c r="AI76" i="5" s="1"/>
  <c r="AD76" i="5"/>
  <c r="AF76" i="5"/>
  <c r="AB76" i="5"/>
  <c r="AD78" i="5"/>
  <c r="AH78" i="5"/>
  <c r="Z78" i="5"/>
  <c r="AF78" i="5"/>
  <c r="AB78" i="5"/>
  <c r="S79" i="5"/>
  <c r="AB79" i="5"/>
  <c r="AF79" i="5"/>
  <c r="AH79" i="5"/>
  <c r="Z79" i="5"/>
  <c r="AD79" i="5"/>
  <c r="U80" i="5"/>
  <c r="AH80" i="5"/>
  <c r="Z80" i="5"/>
  <c r="AD80" i="5"/>
  <c r="AF80" i="5"/>
  <c r="AB80" i="5"/>
  <c r="AD82" i="5"/>
  <c r="AH82" i="5"/>
  <c r="Z82" i="5"/>
  <c r="AF82" i="5"/>
  <c r="AB82" i="5"/>
  <c r="S83" i="5"/>
  <c r="AB83" i="5"/>
  <c r="AF83" i="5"/>
  <c r="AH83" i="5"/>
  <c r="AD83" i="5"/>
  <c r="Z83" i="5"/>
  <c r="U84" i="5"/>
  <c r="AH84" i="5"/>
  <c r="Z84" i="5"/>
  <c r="AD84" i="5"/>
  <c r="AF84" i="5"/>
  <c r="AB84" i="5"/>
  <c r="AD86" i="5"/>
  <c r="AH86" i="5"/>
  <c r="Z86" i="5"/>
  <c r="AI86" i="5" s="1"/>
  <c r="AB86" i="5"/>
  <c r="AF86" i="5"/>
  <c r="S87" i="5"/>
  <c r="AB87" i="5"/>
  <c r="AF87" i="5"/>
  <c r="AH87" i="5"/>
  <c r="Z87" i="5"/>
  <c r="AD87" i="5"/>
  <c r="U88" i="5"/>
  <c r="AH88" i="5"/>
  <c r="Z88" i="5"/>
  <c r="AD88" i="5"/>
  <c r="AF88" i="5"/>
  <c r="AB88" i="5"/>
  <c r="O91" i="5"/>
  <c r="Q92" i="5"/>
  <c r="O94" i="5"/>
  <c r="O95" i="5"/>
  <c r="U96" i="5"/>
  <c r="AD96" i="5"/>
  <c r="AF96" i="5"/>
  <c r="AH96" i="5"/>
  <c r="Z96" i="5"/>
  <c r="AB96" i="5"/>
  <c r="S97" i="5"/>
  <c r="O74" i="5"/>
  <c r="O75" i="5"/>
  <c r="Q76" i="5"/>
  <c r="O78" i="5"/>
  <c r="O79" i="5"/>
  <c r="Q80" i="5"/>
  <c r="O82" i="5"/>
  <c r="O83" i="5"/>
  <c r="Q84" i="5"/>
  <c r="O86" i="5"/>
  <c r="O87" i="5"/>
  <c r="Q88" i="5"/>
  <c r="Q91" i="5"/>
  <c r="S92" i="5"/>
  <c r="U94" i="5"/>
  <c r="Q95" i="5"/>
  <c r="Q96" i="5"/>
  <c r="AH98" i="5"/>
  <c r="Z98" i="5"/>
  <c r="AB98" i="5"/>
  <c r="AD98" i="5"/>
  <c r="AF98" i="5"/>
  <c r="X166" i="5"/>
  <c r="U74" i="5"/>
  <c r="Q75" i="5"/>
  <c r="S76" i="5"/>
  <c r="U78" i="5"/>
  <c r="Q79" i="5"/>
  <c r="S80" i="5"/>
  <c r="U82" i="5"/>
  <c r="Q83" i="5"/>
  <c r="S84" i="5"/>
  <c r="U86" i="5"/>
  <c r="Q87" i="5"/>
  <c r="S88" i="5"/>
  <c r="W91" i="5"/>
  <c r="AB93" i="5"/>
  <c r="AD93" i="5"/>
  <c r="AF93" i="5"/>
  <c r="AH93" i="5"/>
  <c r="Z93" i="5"/>
  <c r="W94" i="5"/>
  <c r="S95" i="5"/>
  <c r="S96" i="5"/>
  <c r="S169" i="5"/>
  <c r="AA60" i="5"/>
  <c r="AB65" i="5" s="1"/>
  <c r="AG60" i="5"/>
  <c r="AH65" i="5" s="1"/>
  <c r="Y60" i="5"/>
  <c r="AE60" i="5"/>
  <c r="AF65" i="5" s="1"/>
  <c r="AC60" i="5"/>
  <c r="AD65" i="5" s="1"/>
  <c r="O45" i="5"/>
  <c r="S48" i="5"/>
  <c r="W60" i="5"/>
  <c r="Q47" i="5"/>
  <c r="AE52" i="5"/>
  <c r="AA52" i="5"/>
  <c r="AG52" i="5"/>
  <c r="Y52" i="5"/>
  <c r="AC52" i="5"/>
  <c r="AD37" i="5"/>
  <c r="AD39" i="5" s="1"/>
  <c r="AF37" i="5"/>
  <c r="AF39" i="5" s="1"/>
  <c r="AB37" i="5"/>
  <c r="AB39" i="5" s="1"/>
  <c r="AH37" i="5"/>
  <c r="AH39" i="5" s="1"/>
  <c r="Q60" i="5"/>
  <c r="W48" i="5"/>
  <c r="S60" i="5"/>
  <c r="AA43" i="5"/>
  <c r="AE43" i="5"/>
  <c r="AG43" i="5"/>
  <c r="Y43" i="5"/>
  <c r="Q43" i="5"/>
  <c r="O43" i="5"/>
  <c r="AE45" i="5"/>
  <c r="AG45" i="5"/>
  <c r="Y45" i="5"/>
  <c r="AA45" i="5"/>
  <c r="AE46" i="5"/>
  <c r="AG46" i="5"/>
  <c r="Y46" i="5"/>
  <c r="AA46" i="5"/>
  <c r="S45" i="5"/>
  <c r="W46" i="5"/>
  <c r="S43" i="5"/>
  <c r="U44" i="5"/>
  <c r="AG44" i="5"/>
  <c r="Y44" i="5"/>
  <c r="AA44" i="5"/>
  <c r="AE44" i="5"/>
  <c r="W45" i="5"/>
  <c r="O46" i="5"/>
  <c r="AA47" i="5"/>
  <c r="AE47" i="5"/>
  <c r="AG47" i="5"/>
  <c r="Y47" i="5"/>
  <c r="U48" i="5"/>
  <c r="AG48" i="5"/>
  <c r="Y48" i="5"/>
  <c r="AA48" i="5"/>
  <c r="AE48" i="5"/>
  <c r="U43" i="5"/>
  <c r="U47" i="5"/>
  <c r="AE42" i="5"/>
  <c r="AG42" i="5"/>
  <c r="Y42" i="5"/>
  <c r="AA42" i="5"/>
  <c r="AA49" i="5" s="1"/>
  <c r="W43" i="5"/>
  <c r="U46" i="5"/>
  <c r="U28" i="5"/>
  <c r="X25" i="5"/>
  <c r="O60" i="5"/>
  <c r="Z37" i="5"/>
  <c r="Z39" i="5" s="1"/>
  <c r="X12" i="5"/>
  <c r="O48" i="5"/>
  <c r="X17" i="5"/>
  <c r="X23" i="5"/>
  <c r="U61" i="5"/>
  <c r="X61" i="5" s="1"/>
  <c r="U35" i="5"/>
  <c r="W62" i="5"/>
  <c r="X62" i="5" s="1"/>
  <c r="X32" i="5"/>
  <c r="W35" i="5"/>
  <c r="X13" i="5"/>
  <c r="X16" i="5"/>
  <c r="S18" i="5"/>
  <c r="X24" i="5"/>
  <c r="X27" i="5"/>
  <c r="X31" i="5"/>
  <c r="O35" i="5"/>
  <c r="O44" i="5"/>
  <c r="W73" i="5"/>
  <c r="O73" i="5"/>
  <c r="Q73" i="5"/>
  <c r="S73" i="5"/>
  <c r="U73" i="5"/>
  <c r="W77" i="5"/>
  <c r="O77" i="5"/>
  <c r="Q77" i="5"/>
  <c r="S77" i="5"/>
  <c r="U77" i="5"/>
  <c r="W81" i="5"/>
  <c r="O81" i="5"/>
  <c r="Q81" i="5"/>
  <c r="S81" i="5"/>
  <c r="U81" i="5"/>
  <c r="W85" i="5"/>
  <c r="O85" i="5"/>
  <c r="Q85" i="5"/>
  <c r="S85" i="5"/>
  <c r="U85" i="5"/>
  <c r="W93" i="5"/>
  <c r="O93" i="5"/>
  <c r="Q93" i="5"/>
  <c r="S93" i="5"/>
  <c r="U93" i="5"/>
  <c r="U45" i="5"/>
  <c r="X15" i="5"/>
  <c r="S52" i="5"/>
  <c r="S28" i="5"/>
  <c r="X26" i="5"/>
  <c r="Q28" i="5"/>
  <c r="X30" i="5"/>
  <c r="X33" i="5"/>
  <c r="S35" i="5"/>
  <c r="Q45" i="5"/>
  <c r="Q98" i="5"/>
  <c r="S98" i="5"/>
  <c r="O98" i="5"/>
  <c r="W98" i="5"/>
  <c r="U98" i="5"/>
  <c r="O47" i="5"/>
  <c r="W47" i="5"/>
  <c r="O18" i="5"/>
  <c r="O52" i="5"/>
  <c r="O28" i="5"/>
  <c r="W52" i="5"/>
  <c r="W28" i="5"/>
  <c r="X22" i="5"/>
  <c r="X34" i="5"/>
  <c r="X63" i="5"/>
  <c r="O128" i="5"/>
  <c r="W128" i="5"/>
  <c r="U169" i="5"/>
  <c r="X167" i="5"/>
  <c r="Q169" i="5"/>
  <c r="Q46" i="5"/>
  <c r="S47" i="5"/>
  <c r="Q18" i="5"/>
  <c r="U60" i="5"/>
  <c r="Q35" i="5"/>
  <c r="U42" i="5"/>
  <c r="Q74" i="5"/>
  <c r="S74" i="5"/>
  <c r="Q78" i="5"/>
  <c r="S78" i="5"/>
  <c r="Q82" i="5"/>
  <c r="X82" i="5" s="1"/>
  <c r="S82" i="5"/>
  <c r="Q86" i="5"/>
  <c r="S86" i="5"/>
  <c r="Q94" i="5"/>
  <c r="S94" i="5"/>
  <c r="O169" i="5"/>
  <c r="W169" i="5"/>
  <c r="Q44" i="5"/>
  <c r="Q48" i="5"/>
  <c r="Q52" i="5"/>
  <c r="W97" i="5"/>
  <c r="O97" i="5"/>
  <c r="Q97" i="5"/>
  <c r="U75" i="5"/>
  <c r="O76" i="5"/>
  <c r="W76" i="5"/>
  <c r="U79" i="5"/>
  <c r="O80" i="5"/>
  <c r="W80" i="5"/>
  <c r="U83" i="5"/>
  <c r="O84" i="5"/>
  <c r="W84" i="5"/>
  <c r="U87" i="5"/>
  <c r="X87" i="5" s="1"/>
  <c r="O88" i="5"/>
  <c r="W88" i="5"/>
  <c r="U91" i="5"/>
  <c r="O92" i="5"/>
  <c r="O99" i="5" s="1"/>
  <c r="W92" i="5"/>
  <c r="O96" i="5"/>
  <c r="W96" i="5"/>
  <c r="X96" i="5" s="1"/>
  <c r="S60" i="4"/>
  <c r="O127" i="4"/>
  <c r="S46" i="4"/>
  <c r="Q35" i="4"/>
  <c r="W46" i="4"/>
  <c r="W35" i="4"/>
  <c r="O60" i="4"/>
  <c r="S85" i="4"/>
  <c r="S72" i="4"/>
  <c r="Q72" i="4"/>
  <c r="S96" i="4"/>
  <c r="U171" i="4"/>
  <c r="U172" i="4" s="1"/>
  <c r="U43" i="4"/>
  <c r="Q48" i="4"/>
  <c r="U28" i="4"/>
  <c r="O43" i="4"/>
  <c r="S44" i="4"/>
  <c r="S48" i="4"/>
  <c r="Q77" i="4"/>
  <c r="W79" i="4"/>
  <c r="U87" i="4"/>
  <c r="W127" i="4"/>
  <c r="O44" i="4"/>
  <c r="W78" i="4"/>
  <c r="Q84" i="4"/>
  <c r="Q44" i="4"/>
  <c r="U60" i="4"/>
  <c r="U42" i="4"/>
  <c r="O46" i="4"/>
  <c r="S84" i="4"/>
  <c r="Q76" i="4"/>
  <c r="Q80" i="4"/>
  <c r="U86" i="4"/>
  <c r="W87" i="4"/>
  <c r="S76" i="4"/>
  <c r="U79" i="4"/>
  <c r="S80" i="4"/>
  <c r="W86" i="4"/>
  <c r="S97" i="4"/>
  <c r="U78" i="4"/>
  <c r="W61" i="4"/>
  <c r="X61" i="4" s="1"/>
  <c r="X14" i="4"/>
  <c r="O74" i="4"/>
  <c r="O82" i="4"/>
  <c r="O92" i="4"/>
  <c r="X168" i="4"/>
  <c r="U48" i="4"/>
  <c r="O35" i="4"/>
  <c r="W43" i="4"/>
  <c r="O47" i="4"/>
  <c r="Q52" i="4"/>
  <c r="W72" i="4"/>
  <c r="S74" i="4"/>
  <c r="W76" i="4"/>
  <c r="W80" i="4"/>
  <c r="S82" i="4"/>
  <c r="W84" i="4"/>
  <c r="X91" i="4"/>
  <c r="Q92" i="4"/>
  <c r="O95" i="4"/>
  <c r="O96" i="4"/>
  <c r="X169" i="4"/>
  <c r="W42" i="4"/>
  <c r="S43" i="4"/>
  <c r="W44" i="4"/>
  <c r="S47" i="4"/>
  <c r="W48" i="4"/>
  <c r="S52" i="4"/>
  <c r="U45" i="4"/>
  <c r="O72" i="4"/>
  <c r="U74" i="4"/>
  <c r="O76" i="4"/>
  <c r="O80" i="4"/>
  <c r="U82" i="4"/>
  <c r="O84" i="4"/>
  <c r="S92" i="4"/>
  <c r="Q95" i="4"/>
  <c r="Q96" i="4"/>
  <c r="Q127" i="4"/>
  <c r="Q171" i="4"/>
  <c r="Q172" i="4" s="1"/>
  <c r="O18" i="4"/>
  <c r="O42" i="4"/>
  <c r="X11" i="4"/>
  <c r="X25" i="4"/>
  <c r="X27" i="4"/>
  <c r="X24" i="4"/>
  <c r="S42" i="4"/>
  <c r="X15" i="4"/>
  <c r="X33" i="4"/>
  <c r="X63" i="4"/>
  <c r="X12" i="4"/>
  <c r="W45" i="4"/>
  <c r="U47" i="4"/>
  <c r="S18" i="4"/>
  <c r="X23" i="4"/>
  <c r="W62" i="4"/>
  <c r="X62" i="4" s="1"/>
  <c r="X32" i="4"/>
  <c r="O45" i="4"/>
  <c r="W47" i="4"/>
  <c r="Q42" i="4"/>
  <c r="Q45" i="4"/>
  <c r="X17" i="4"/>
  <c r="S35" i="4"/>
  <c r="W73" i="4"/>
  <c r="O73" i="4"/>
  <c r="Q73" i="4"/>
  <c r="S75" i="4"/>
  <c r="U75" i="4"/>
  <c r="W81" i="4"/>
  <c r="O81" i="4"/>
  <c r="Q81" i="4"/>
  <c r="S83" i="4"/>
  <c r="U83" i="4"/>
  <c r="O93" i="4"/>
  <c r="S93" i="4"/>
  <c r="Q94" i="4"/>
  <c r="O94" i="4"/>
  <c r="X127" i="4"/>
  <c r="X13" i="4"/>
  <c r="S45" i="4"/>
  <c r="U52" i="4"/>
  <c r="X26" i="4"/>
  <c r="Q28" i="4"/>
  <c r="U35" i="4"/>
  <c r="X31" i="4"/>
  <c r="X34" i="4"/>
  <c r="O52" i="4"/>
  <c r="S73" i="4"/>
  <c r="O75" i="4"/>
  <c r="S81" i="4"/>
  <c r="O83" i="4"/>
  <c r="Q90" i="4"/>
  <c r="S91" i="4"/>
  <c r="Q91" i="4"/>
  <c r="Q93" i="4"/>
  <c r="S94" i="4"/>
  <c r="U18" i="4"/>
  <c r="Q47" i="4"/>
  <c r="X16" i="4"/>
  <c r="Q18" i="4"/>
  <c r="O28" i="4"/>
  <c r="W28" i="4"/>
  <c r="X22" i="4"/>
  <c r="S28" i="4"/>
  <c r="W60" i="4"/>
  <c r="X30" i="4"/>
  <c r="U73" i="4"/>
  <c r="Q75" i="4"/>
  <c r="W77" i="4"/>
  <c r="O77" i="4"/>
  <c r="U77" i="4"/>
  <c r="Q78" i="4"/>
  <c r="S78" i="4"/>
  <c r="S79" i="4"/>
  <c r="O79" i="4"/>
  <c r="U81" i="4"/>
  <c r="Q83" i="4"/>
  <c r="W85" i="4"/>
  <c r="O85" i="4"/>
  <c r="U85" i="4"/>
  <c r="Q86" i="4"/>
  <c r="S86" i="4"/>
  <c r="S87" i="4"/>
  <c r="O87" i="4"/>
  <c r="O90" i="4"/>
  <c r="O91" i="4"/>
  <c r="S171" i="4"/>
  <c r="S172" i="4" s="1"/>
  <c r="U46" i="4"/>
  <c r="Q60" i="4"/>
  <c r="W74" i="4"/>
  <c r="W82" i="4"/>
  <c r="X97" i="4"/>
  <c r="O97" i="4"/>
  <c r="S127" i="4"/>
  <c r="M98" i="1"/>
  <c r="M97" i="1"/>
  <c r="M96" i="1"/>
  <c r="M94" i="1"/>
  <c r="M93" i="1"/>
  <c r="M92" i="1"/>
  <c r="M91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L60" i="1"/>
  <c r="H63" i="1"/>
  <c r="H62" i="1"/>
  <c r="H61" i="1"/>
  <c r="H60" i="1"/>
  <c r="L53" i="1"/>
  <c r="L54" i="1"/>
  <c r="L55" i="1"/>
  <c r="L56" i="1"/>
  <c r="L52" i="1"/>
  <c r="L45" i="1"/>
  <c r="L46" i="1"/>
  <c r="L47" i="1"/>
  <c r="L48" i="1"/>
  <c r="L42" i="1"/>
  <c r="A11" i="1"/>
  <c r="A12" i="1"/>
  <c r="A13" i="1"/>
  <c r="X13" i="1"/>
  <c r="A14" i="1"/>
  <c r="X14" i="1"/>
  <c r="A15" i="1"/>
  <c r="A16" i="1"/>
  <c r="A17" i="1"/>
  <c r="AP67" i="7" l="1"/>
  <c r="AP69" i="7" s="1"/>
  <c r="AP70" i="7" s="1"/>
  <c r="AR67" i="7"/>
  <c r="AR69" i="7" s="1"/>
  <c r="AR70" i="7" s="1"/>
  <c r="AJ67" i="7"/>
  <c r="AJ69" i="7" s="1"/>
  <c r="AJ70" i="7" s="1"/>
  <c r="AN67" i="7"/>
  <c r="AN69" i="7" s="1"/>
  <c r="AN70" i="7" s="1"/>
  <c r="AL67" i="7"/>
  <c r="AL69" i="7" s="1"/>
  <c r="AL70" i="7" s="1"/>
  <c r="AH67" i="7"/>
  <c r="AH69" i="7" s="1"/>
  <c r="AH70" i="7" s="1"/>
  <c r="U37" i="5"/>
  <c r="U39" i="5" s="1"/>
  <c r="U70" i="5" s="1"/>
  <c r="X18" i="5"/>
  <c r="W37" i="4"/>
  <c r="W39" i="4" s="1"/>
  <c r="O37" i="4"/>
  <c r="O39" i="4" s="1"/>
  <c r="AN101" i="7"/>
  <c r="AN170" i="7" s="1"/>
  <c r="AP101" i="7"/>
  <c r="AP170" i="7" s="1"/>
  <c r="AP172" i="7" s="1"/>
  <c r="AP174" i="7" s="1"/>
  <c r="Q101" i="7"/>
  <c r="Q170" i="7" s="1"/>
  <c r="Q172" i="7" s="1"/>
  <c r="Q174" i="7" s="1"/>
  <c r="AH101" i="7"/>
  <c r="AG170" i="7" s="1"/>
  <c r="AR101" i="7"/>
  <c r="AR170" i="7" s="1"/>
  <c r="O101" i="7"/>
  <c r="O170" i="7" s="1"/>
  <c r="O172" i="7" s="1"/>
  <c r="O174" i="7" s="1"/>
  <c r="AT99" i="7"/>
  <c r="AD101" i="7"/>
  <c r="AC170" i="7" s="1"/>
  <c r="AT89" i="7"/>
  <c r="AJ101" i="7"/>
  <c r="AJ170" i="7" s="1"/>
  <c r="S101" i="7"/>
  <c r="S170" i="7" s="1"/>
  <c r="AB101" i="7"/>
  <c r="AA170" i="7" s="1"/>
  <c r="AT58" i="7"/>
  <c r="AT66" i="7" s="1"/>
  <c r="U67" i="7"/>
  <c r="AT49" i="7"/>
  <c r="AD67" i="7"/>
  <c r="AD69" i="7" s="1"/>
  <c r="AD70" i="7" s="1"/>
  <c r="AI37" i="7"/>
  <c r="AI39" i="7" s="1"/>
  <c r="Q67" i="7"/>
  <c r="AI49" i="7"/>
  <c r="O67" i="7"/>
  <c r="Z67" i="7"/>
  <c r="Z69" i="7" s="1"/>
  <c r="X70" i="7"/>
  <c r="S172" i="7"/>
  <c r="S174" i="7" s="1"/>
  <c r="AF67" i="7"/>
  <c r="AF69" i="7" s="1"/>
  <c r="AF70" i="7" s="1"/>
  <c r="X99" i="7"/>
  <c r="X37" i="7"/>
  <c r="X39" i="7" s="1"/>
  <c r="X58" i="7"/>
  <c r="W66" i="7"/>
  <c r="AI89" i="7"/>
  <c r="AB67" i="7"/>
  <c r="AB69" i="7" s="1"/>
  <c r="AB70" i="7" s="1"/>
  <c r="Z101" i="7"/>
  <c r="Y170" i="7" s="1"/>
  <c r="U101" i="7"/>
  <c r="U170" i="7" s="1"/>
  <c r="U172" i="7" s="1"/>
  <c r="U174" i="7" s="1"/>
  <c r="S67" i="7"/>
  <c r="X49" i="7"/>
  <c r="AI99" i="7"/>
  <c r="X89" i="7"/>
  <c r="W101" i="7"/>
  <c r="W170" i="7" s="1"/>
  <c r="W172" i="7" s="1"/>
  <c r="W174" i="7" s="1"/>
  <c r="X42" i="5"/>
  <c r="X169" i="5"/>
  <c r="X86" i="5"/>
  <c r="Z99" i="5"/>
  <c r="AI91" i="5"/>
  <c r="AB89" i="5"/>
  <c r="U99" i="5"/>
  <c r="X84" i="5"/>
  <c r="X75" i="5"/>
  <c r="AI93" i="5"/>
  <c r="AI96" i="5"/>
  <c r="AI88" i="5"/>
  <c r="AI87" i="5"/>
  <c r="AI83" i="5"/>
  <c r="AI82" i="5"/>
  <c r="AI92" i="5"/>
  <c r="AH99" i="5"/>
  <c r="Z89" i="5"/>
  <c r="AI73" i="5"/>
  <c r="X79" i="5"/>
  <c r="X78" i="5"/>
  <c r="X95" i="5"/>
  <c r="AI84" i="5"/>
  <c r="AI78" i="5"/>
  <c r="AI97" i="5"/>
  <c r="AI94" i="5"/>
  <c r="AD99" i="5"/>
  <c r="AB99" i="5"/>
  <c r="AI85" i="5"/>
  <c r="AI81" i="5"/>
  <c r="AH89" i="5"/>
  <c r="AH101" i="5" s="1"/>
  <c r="AG170" i="5" s="1"/>
  <c r="X92" i="5"/>
  <c r="X83" i="5"/>
  <c r="X76" i="5"/>
  <c r="S99" i="5"/>
  <c r="X74" i="5"/>
  <c r="AI98" i="5"/>
  <c r="AI80" i="5"/>
  <c r="AI79" i="5"/>
  <c r="AI75" i="5"/>
  <c r="AI74" i="5"/>
  <c r="AI95" i="5"/>
  <c r="AF99" i="5"/>
  <c r="AF89" i="5"/>
  <c r="AD89" i="5"/>
  <c r="X44" i="5"/>
  <c r="AI60" i="5"/>
  <c r="AI65" i="5" s="1"/>
  <c r="Z65" i="5"/>
  <c r="X47" i="5"/>
  <c r="AI45" i="5"/>
  <c r="X43" i="5"/>
  <c r="AB67" i="5"/>
  <c r="AB69" i="5" s="1"/>
  <c r="AB70" i="5" s="1"/>
  <c r="AI52" i="5"/>
  <c r="AI37" i="5"/>
  <c r="AI39" i="5" s="1"/>
  <c r="O58" i="5"/>
  <c r="O66" i="5" s="1"/>
  <c r="AE49" i="5"/>
  <c r="X48" i="5"/>
  <c r="S49" i="5"/>
  <c r="AI47" i="5"/>
  <c r="AI43" i="5"/>
  <c r="Q49" i="5"/>
  <c r="X45" i="5"/>
  <c r="AI42" i="5"/>
  <c r="Y49" i="5"/>
  <c r="AI48" i="5"/>
  <c r="AI46" i="5"/>
  <c r="AG49" i="5"/>
  <c r="AI44" i="5"/>
  <c r="U58" i="5"/>
  <c r="X28" i="5"/>
  <c r="O37" i="5"/>
  <c r="O39" i="5" s="1"/>
  <c r="O70" i="5" s="1"/>
  <c r="X94" i="5"/>
  <c r="X52" i="5"/>
  <c r="W58" i="5"/>
  <c r="W49" i="5"/>
  <c r="S37" i="5"/>
  <c r="S39" i="5" s="1"/>
  <c r="S70" i="5" s="1"/>
  <c r="Q99" i="5"/>
  <c r="X85" i="5"/>
  <c r="X77" i="5"/>
  <c r="Q89" i="5"/>
  <c r="O49" i="5"/>
  <c r="X80" i="5"/>
  <c r="X97" i="5"/>
  <c r="W99" i="5"/>
  <c r="X98" i="5"/>
  <c r="S58" i="5"/>
  <c r="S66" i="5" s="1"/>
  <c r="O89" i="5"/>
  <c r="O101" i="5" s="1"/>
  <c r="O170" i="5" s="1"/>
  <c r="X91" i="5"/>
  <c r="X46" i="5"/>
  <c r="X93" i="5"/>
  <c r="X81" i="5"/>
  <c r="U89" i="5"/>
  <c r="X73" i="5"/>
  <c r="W89" i="5"/>
  <c r="X35" i="5"/>
  <c r="X88" i="5"/>
  <c r="Q58" i="5"/>
  <c r="Q66" i="5" s="1"/>
  <c r="U49" i="5"/>
  <c r="W37" i="5"/>
  <c r="W39" i="5" s="1"/>
  <c r="W70" i="5" s="1"/>
  <c r="Q37" i="5"/>
  <c r="Q39" i="5" s="1"/>
  <c r="Q70" i="5" s="1"/>
  <c r="S89" i="5"/>
  <c r="X60" i="5"/>
  <c r="X94" i="4"/>
  <c r="S98" i="4"/>
  <c r="X95" i="4"/>
  <c r="U98" i="4"/>
  <c r="Q98" i="4"/>
  <c r="X93" i="4"/>
  <c r="X96" i="4"/>
  <c r="O98" i="4"/>
  <c r="X92" i="4"/>
  <c r="X90" i="4"/>
  <c r="X74" i="4"/>
  <c r="Q37" i="4"/>
  <c r="Q39" i="4" s="1"/>
  <c r="P148" i="4" s="1"/>
  <c r="W98" i="4"/>
  <c r="X46" i="4"/>
  <c r="X35" i="4"/>
  <c r="X48" i="4"/>
  <c r="X84" i="4"/>
  <c r="U49" i="4"/>
  <c r="W58" i="4"/>
  <c r="X76" i="4"/>
  <c r="O58" i="4"/>
  <c r="O66" i="4" s="1"/>
  <c r="Q58" i="4"/>
  <c r="Q66" i="4" s="1"/>
  <c r="W49" i="4"/>
  <c r="X44" i="4"/>
  <c r="X72" i="4"/>
  <c r="X86" i="4"/>
  <c r="X80" i="4"/>
  <c r="Q88" i="4"/>
  <c r="O88" i="4"/>
  <c r="X75" i="4"/>
  <c r="X73" i="4"/>
  <c r="U37" i="4"/>
  <c r="U39" i="4" s="1"/>
  <c r="X87" i="4"/>
  <c r="S58" i="4"/>
  <c r="S66" i="4" s="1"/>
  <c r="X82" i="4"/>
  <c r="X79" i="4"/>
  <c r="X28" i="4"/>
  <c r="X78" i="4"/>
  <c r="X77" i="4"/>
  <c r="X83" i="4"/>
  <c r="X43" i="4"/>
  <c r="X171" i="4"/>
  <c r="X172" i="4" s="1"/>
  <c r="S49" i="4"/>
  <c r="X60" i="4"/>
  <c r="X18" i="4"/>
  <c r="X42" i="4"/>
  <c r="U88" i="4"/>
  <c r="S37" i="4"/>
  <c r="S39" i="4" s="1"/>
  <c r="R148" i="4" s="1"/>
  <c r="Q49" i="4"/>
  <c r="X47" i="4"/>
  <c r="O49" i="4"/>
  <c r="X85" i="4"/>
  <c r="W88" i="4"/>
  <c r="S88" i="4"/>
  <c r="U58" i="4"/>
  <c r="U66" i="4" s="1"/>
  <c r="X81" i="4"/>
  <c r="X45" i="4"/>
  <c r="X52" i="4"/>
  <c r="X17" i="1"/>
  <c r="X16" i="1"/>
  <c r="X15" i="1"/>
  <c r="X12" i="1"/>
  <c r="X11" i="1"/>
  <c r="H48" i="1"/>
  <c r="H47" i="1"/>
  <c r="H46" i="1"/>
  <c r="H45" i="1"/>
  <c r="H44" i="1"/>
  <c r="L44" i="1" s="1"/>
  <c r="H43" i="1"/>
  <c r="L43" i="1" s="1"/>
  <c r="H42" i="1"/>
  <c r="S67" i="5" l="1"/>
  <c r="AL172" i="7"/>
  <c r="AL174" i="7" s="1"/>
  <c r="AN172" i="7"/>
  <c r="AN174" i="7" s="1"/>
  <c r="AT67" i="7"/>
  <c r="AT69" i="7" s="1"/>
  <c r="AT70" i="7" s="1"/>
  <c r="AJ172" i="7"/>
  <c r="AJ174" i="7" s="1"/>
  <c r="AR172" i="7"/>
  <c r="AR174" i="7" s="1"/>
  <c r="AI67" i="7"/>
  <c r="AI69" i="7" s="1"/>
  <c r="AI70" i="7" s="1"/>
  <c r="S67" i="4"/>
  <c r="AT101" i="7"/>
  <c r="AT170" i="7" s="1"/>
  <c r="AG172" i="7"/>
  <c r="AG174" i="7" s="1"/>
  <c r="AE172" i="7"/>
  <c r="AF174" i="7" s="1"/>
  <c r="AC172" i="7"/>
  <c r="AC174" i="7" s="1"/>
  <c r="X101" i="7"/>
  <c r="X66" i="7"/>
  <c r="W67" i="7"/>
  <c r="AI101" i="7"/>
  <c r="AI170" i="7" s="1"/>
  <c r="AA172" i="7"/>
  <c r="AA174" i="7" s="1"/>
  <c r="Y172" i="7"/>
  <c r="Z70" i="7"/>
  <c r="X170" i="7"/>
  <c r="X172" i="7" s="1"/>
  <c r="X174" i="7" s="1"/>
  <c r="AD101" i="5"/>
  <c r="AC170" i="5" s="1"/>
  <c r="AB101" i="5"/>
  <c r="AA170" i="5" s="1"/>
  <c r="AA172" i="5" s="1"/>
  <c r="AA174" i="5" s="1"/>
  <c r="Q67" i="5"/>
  <c r="AF67" i="5"/>
  <c r="AF69" i="5" s="1"/>
  <c r="AF70" i="5" s="1"/>
  <c r="Z67" i="5"/>
  <c r="Z69" i="5" s="1"/>
  <c r="Z70" i="5" s="1"/>
  <c r="AI89" i="5"/>
  <c r="X99" i="5"/>
  <c r="S101" i="5"/>
  <c r="S170" i="5" s="1"/>
  <c r="S172" i="5" s="1"/>
  <c r="S174" i="5" s="1"/>
  <c r="AI99" i="5"/>
  <c r="U101" i="5"/>
  <c r="U170" i="5" s="1"/>
  <c r="U172" i="5" s="1"/>
  <c r="U174" i="5" s="1"/>
  <c r="AF101" i="5"/>
  <c r="AE170" i="5" s="1"/>
  <c r="Z101" i="5"/>
  <c r="Y170" i="5" s="1"/>
  <c r="AH67" i="5"/>
  <c r="AH69" i="5" s="1"/>
  <c r="AH70" i="5" s="1"/>
  <c r="AD67" i="5"/>
  <c r="AD69" i="5" s="1"/>
  <c r="AD70" i="5" s="1"/>
  <c r="AI49" i="5"/>
  <c r="X37" i="5"/>
  <c r="X39" i="5" s="1"/>
  <c r="U66" i="5"/>
  <c r="U67" i="5" s="1"/>
  <c r="O67" i="5"/>
  <c r="X70" i="5"/>
  <c r="S174" i="4"/>
  <c r="R150" i="4"/>
  <c r="Q174" i="4"/>
  <c r="P150" i="4"/>
  <c r="O172" i="5"/>
  <c r="O174" i="5" s="1"/>
  <c r="W66" i="5"/>
  <c r="X89" i="5"/>
  <c r="X101" i="5" s="1"/>
  <c r="W101" i="5"/>
  <c r="W170" i="5" s="1"/>
  <c r="W172" i="5" s="1"/>
  <c r="W174" i="5" s="1"/>
  <c r="Q101" i="5"/>
  <c r="Q170" i="5" s="1"/>
  <c r="Q172" i="5" s="1"/>
  <c r="Q174" i="5" s="1"/>
  <c r="S100" i="4"/>
  <c r="Q100" i="4"/>
  <c r="U100" i="4"/>
  <c r="O100" i="4"/>
  <c r="X98" i="4"/>
  <c r="U67" i="4"/>
  <c r="X37" i="4"/>
  <c r="X39" i="4" s="1"/>
  <c r="O67" i="4"/>
  <c r="Q67" i="4"/>
  <c r="W100" i="4"/>
  <c r="X88" i="4"/>
  <c r="W66" i="4"/>
  <c r="Q74" i="1"/>
  <c r="W169" i="1"/>
  <c r="S169" i="1"/>
  <c r="N167" i="1"/>
  <c r="N166" i="1"/>
  <c r="O169" i="1" s="1"/>
  <c r="AT172" i="7" l="1"/>
  <c r="AT174" i="7" s="1"/>
  <c r="AI172" i="7"/>
  <c r="AI174" i="7" s="1"/>
  <c r="Y172" i="5"/>
  <c r="Y174" i="5" s="1"/>
  <c r="AG172" i="5"/>
  <c r="Q176" i="4"/>
  <c r="Y174" i="7"/>
  <c r="AG174" i="5"/>
  <c r="AC172" i="5"/>
  <c r="AC174" i="5" s="1"/>
  <c r="AE172" i="5"/>
  <c r="AF174" i="5" s="1"/>
  <c r="AI101" i="5"/>
  <c r="AI170" i="5" s="1"/>
  <c r="AI67" i="5"/>
  <c r="AI69" i="5" s="1"/>
  <c r="AI70" i="5" s="1"/>
  <c r="X66" i="5"/>
  <c r="S176" i="4"/>
  <c r="X170" i="5"/>
  <c r="X172" i="5" s="1"/>
  <c r="X174" i="5" s="1"/>
  <c r="W67" i="5"/>
  <c r="V148" i="4"/>
  <c r="T148" i="4"/>
  <c r="X100" i="4"/>
  <c r="X148" i="4" s="1"/>
  <c r="N148" i="4"/>
  <c r="X66" i="4"/>
  <c r="W67" i="4"/>
  <c r="X167" i="1"/>
  <c r="Q169" i="1"/>
  <c r="U169" i="1"/>
  <c r="X166" i="1"/>
  <c r="W128" i="1"/>
  <c r="U128" i="1"/>
  <c r="O128" i="1"/>
  <c r="X169" i="1" l="1"/>
  <c r="AI172" i="5"/>
  <c r="AI174" i="5" s="1"/>
  <c r="X174" i="4"/>
  <c r="X150" i="4"/>
  <c r="U174" i="4"/>
  <c r="T150" i="4"/>
  <c r="W174" i="4"/>
  <c r="V150" i="4"/>
  <c r="O174" i="4"/>
  <c r="N150" i="4"/>
  <c r="Q128" i="1"/>
  <c r="S128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5" i="1"/>
  <c r="X106" i="1"/>
  <c r="X104" i="1"/>
  <c r="X103" i="1"/>
  <c r="X67" i="1"/>
  <c r="W98" i="1"/>
  <c r="U98" i="1"/>
  <c r="S98" i="1"/>
  <c r="Q98" i="1"/>
  <c r="O98" i="1"/>
  <c r="W97" i="1"/>
  <c r="U97" i="1"/>
  <c r="S97" i="1"/>
  <c r="Q97" i="1"/>
  <c r="O97" i="1"/>
  <c r="W96" i="1"/>
  <c r="U96" i="1"/>
  <c r="S96" i="1"/>
  <c r="Q96" i="1"/>
  <c r="O96" i="1"/>
  <c r="W95" i="1"/>
  <c r="U95" i="1"/>
  <c r="S95" i="1"/>
  <c r="Q95" i="1"/>
  <c r="O95" i="1"/>
  <c r="W94" i="1"/>
  <c r="U94" i="1"/>
  <c r="S94" i="1"/>
  <c r="Q94" i="1"/>
  <c r="O94" i="1"/>
  <c r="W93" i="1"/>
  <c r="U93" i="1"/>
  <c r="S93" i="1"/>
  <c r="Q93" i="1"/>
  <c r="O93" i="1"/>
  <c r="W92" i="1"/>
  <c r="U92" i="1"/>
  <c r="S92" i="1"/>
  <c r="Q92" i="1"/>
  <c r="O92" i="1"/>
  <c r="W91" i="1"/>
  <c r="U91" i="1"/>
  <c r="S91" i="1"/>
  <c r="Q91" i="1"/>
  <c r="O91" i="1"/>
  <c r="W88" i="1"/>
  <c r="U88" i="1"/>
  <c r="S88" i="1"/>
  <c r="Q88" i="1"/>
  <c r="O88" i="1"/>
  <c r="W87" i="1"/>
  <c r="U87" i="1"/>
  <c r="S87" i="1"/>
  <c r="Q87" i="1"/>
  <c r="O87" i="1"/>
  <c r="W86" i="1"/>
  <c r="U86" i="1"/>
  <c r="S86" i="1"/>
  <c r="Q86" i="1"/>
  <c r="O86" i="1"/>
  <c r="W85" i="1"/>
  <c r="U85" i="1"/>
  <c r="S85" i="1"/>
  <c r="Q85" i="1"/>
  <c r="O85" i="1"/>
  <c r="W84" i="1"/>
  <c r="U84" i="1"/>
  <c r="S84" i="1"/>
  <c r="Q84" i="1"/>
  <c r="O84" i="1"/>
  <c r="W83" i="1"/>
  <c r="U83" i="1"/>
  <c r="S83" i="1"/>
  <c r="Q83" i="1"/>
  <c r="O83" i="1"/>
  <c r="W82" i="1"/>
  <c r="U82" i="1"/>
  <c r="S82" i="1"/>
  <c r="Q82" i="1"/>
  <c r="O82" i="1"/>
  <c r="W81" i="1"/>
  <c r="U81" i="1"/>
  <c r="S81" i="1"/>
  <c r="Q81" i="1"/>
  <c r="O81" i="1"/>
  <c r="W80" i="1"/>
  <c r="U80" i="1"/>
  <c r="S80" i="1"/>
  <c r="Q80" i="1"/>
  <c r="O80" i="1"/>
  <c r="W79" i="1"/>
  <c r="U79" i="1"/>
  <c r="S79" i="1"/>
  <c r="Q79" i="1"/>
  <c r="O79" i="1"/>
  <c r="W78" i="1"/>
  <c r="U78" i="1"/>
  <c r="S78" i="1"/>
  <c r="Q78" i="1"/>
  <c r="O78" i="1"/>
  <c r="W77" i="1"/>
  <c r="U77" i="1"/>
  <c r="S77" i="1"/>
  <c r="Q77" i="1"/>
  <c r="O77" i="1"/>
  <c r="W76" i="1"/>
  <c r="U76" i="1"/>
  <c r="S76" i="1"/>
  <c r="Q76" i="1"/>
  <c r="O76" i="1"/>
  <c r="W75" i="1"/>
  <c r="U75" i="1"/>
  <c r="S75" i="1"/>
  <c r="Q75" i="1"/>
  <c r="O75" i="1"/>
  <c r="W74" i="1"/>
  <c r="U74" i="1"/>
  <c r="S74" i="1"/>
  <c r="O74" i="1"/>
  <c r="W73" i="1"/>
  <c r="U73" i="1"/>
  <c r="S73" i="1"/>
  <c r="Q73" i="1"/>
  <c r="O73" i="1"/>
  <c r="Q60" i="1"/>
  <c r="D56" i="1"/>
  <c r="B56" i="1"/>
  <c r="D55" i="1"/>
  <c r="B55" i="1"/>
  <c r="D54" i="1"/>
  <c r="B54" i="1"/>
  <c r="D53" i="1"/>
  <c r="B53" i="1"/>
  <c r="D52" i="1"/>
  <c r="B52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X119" i="1" l="1"/>
  <c r="X128" i="1" s="1"/>
  <c r="U176" i="4"/>
  <c r="O176" i="4"/>
  <c r="W176" i="4"/>
  <c r="X176" i="4"/>
  <c r="S99" i="1"/>
  <c r="X94" i="1"/>
  <c r="X93" i="1"/>
  <c r="W99" i="1"/>
  <c r="X92" i="1"/>
  <c r="X95" i="1"/>
  <c r="X88" i="1"/>
  <c r="X96" i="1"/>
  <c r="U89" i="1"/>
  <c r="X74" i="1"/>
  <c r="X77" i="1"/>
  <c r="X81" i="1"/>
  <c r="X82" i="1"/>
  <c r="X85" i="1"/>
  <c r="X86" i="1"/>
  <c r="U99" i="1"/>
  <c r="X97" i="1"/>
  <c r="X98" i="1"/>
  <c r="X75" i="1"/>
  <c r="X76" i="1"/>
  <c r="X79" i="1"/>
  <c r="X80" i="1"/>
  <c r="X83" i="1"/>
  <c r="X84" i="1"/>
  <c r="Q99" i="1"/>
  <c r="O89" i="1"/>
  <c r="O101" i="1" s="1"/>
  <c r="O170" i="1" s="1"/>
  <c r="W89" i="1"/>
  <c r="W101" i="1" s="1"/>
  <c r="W170" i="1" s="1"/>
  <c r="Q89" i="1"/>
  <c r="X78" i="1"/>
  <c r="S89" i="1"/>
  <c r="X87" i="1"/>
  <c r="X73" i="1"/>
  <c r="X91" i="1"/>
  <c r="A34" i="1"/>
  <c r="A33" i="1"/>
  <c r="A32" i="1"/>
  <c r="A31" i="1"/>
  <c r="A30" i="1"/>
  <c r="W63" i="1"/>
  <c r="U63" i="1"/>
  <c r="S63" i="1"/>
  <c r="Q63" i="1"/>
  <c r="O63" i="1"/>
  <c r="W62" i="1"/>
  <c r="U62" i="1"/>
  <c r="S62" i="1"/>
  <c r="Q62" i="1"/>
  <c r="O62" i="1"/>
  <c r="W61" i="1"/>
  <c r="U61" i="1"/>
  <c r="S61" i="1"/>
  <c r="Q61" i="1"/>
  <c r="O61" i="1"/>
  <c r="W60" i="1"/>
  <c r="U60" i="1"/>
  <c r="S60" i="1"/>
  <c r="O60" i="1"/>
  <c r="A27" i="1"/>
  <c r="A26" i="1"/>
  <c r="A25" i="1"/>
  <c r="A24" i="1"/>
  <c r="A23" i="1"/>
  <c r="A22" i="1"/>
  <c r="O43" i="1"/>
  <c r="O42" i="1"/>
  <c r="W52" i="1"/>
  <c r="U52" i="1"/>
  <c r="S52" i="1"/>
  <c r="O52" i="1"/>
  <c r="O46" i="1"/>
  <c r="O48" i="1"/>
  <c r="S101" i="1" l="1"/>
  <c r="S170" i="1" s="1"/>
  <c r="Q101" i="1"/>
  <c r="Q170" i="1" s="1"/>
  <c r="X99" i="1"/>
  <c r="U101" i="1"/>
  <c r="U170" i="1" s="1"/>
  <c r="X89" i="1"/>
  <c r="U58" i="1"/>
  <c r="S65" i="1"/>
  <c r="Q65" i="1"/>
  <c r="X62" i="1"/>
  <c r="X63" i="1"/>
  <c r="U65" i="1"/>
  <c r="X23" i="1"/>
  <c r="X60" i="1"/>
  <c r="W65" i="1"/>
  <c r="O58" i="1"/>
  <c r="Q28" i="1"/>
  <c r="Q52" i="1"/>
  <c r="Q58" i="1" s="1"/>
  <c r="S58" i="1"/>
  <c r="O65" i="1"/>
  <c r="X61" i="1"/>
  <c r="U35" i="1"/>
  <c r="X31" i="1"/>
  <c r="S28" i="1"/>
  <c r="W35" i="1"/>
  <c r="O28" i="1"/>
  <c r="X22" i="1"/>
  <c r="S35" i="1"/>
  <c r="X32" i="1"/>
  <c r="X24" i="1"/>
  <c r="O35" i="1"/>
  <c r="U28" i="1"/>
  <c r="Q35" i="1"/>
  <c r="X33" i="1"/>
  <c r="X27" i="1"/>
  <c r="X30" i="1"/>
  <c r="W28" i="1"/>
  <c r="X26" i="1"/>
  <c r="X34" i="1"/>
  <c r="X25" i="1"/>
  <c r="W48" i="1"/>
  <c r="U48" i="1"/>
  <c r="S48" i="1"/>
  <c r="Q48" i="1"/>
  <c r="W47" i="1"/>
  <c r="U47" i="1"/>
  <c r="S47" i="1"/>
  <c r="Q47" i="1"/>
  <c r="O47" i="1"/>
  <c r="W46" i="1"/>
  <c r="U46" i="1"/>
  <c r="S46" i="1"/>
  <c r="Q46" i="1"/>
  <c r="W45" i="1"/>
  <c r="U45" i="1"/>
  <c r="S45" i="1"/>
  <c r="Q45" i="1"/>
  <c r="W44" i="1"/>
  <c r="U44" i="1"/>
  <c r="S44" i="1"/>
  <c r="Q44" i="1"/>
  <c r="O44" i="1"/>
  <c r="W43" i="1"/>
  <c r="U43" i="1"/>
  <c r="S43" i="1"/>
  <c r="Q43" i="1"/>
  <c r="Q42" i="1"/>
  <c r="S42" i="1"/>
  <c r="W42" i="1"/>
  <c r="U42" i="1"/>
  <c r="X170" i="1" l="1"/>
  <c r="X101" i="1"/>
  <c r="U66" i="1"/>
  <c r="U37" i="1"/>
  <c r="Q66" i="1"/>
  <c r="W58" i="1"/>
  <c r="W66" i="1" s="1"/>
  <c r="S66" i="1"/>
  <c r="X48" i="1"/>
  <c r="X42" i="1"/>
  <c r="W49" i="1"/>
  <c r="S49" i="1"/>
  <c r="O18" i="1"/>
  <c r="O45" i="1"/>
  <c r="X45" i="1" s="1"/>
  <c r="X46" i="1"/>
  <c r="Q37" i="1"/>
  <c r="O66" i="1"/>
  <c r="X65" i="1"/>
  <c r="Q49" i="1"/>
  <c r="X43" i="1"/>
  <c r="U49" i="1"/>
  <c r="X44" i="1"/>
  <c r="X47" i="1"/>
  <c r="X52" i="1"/>
  <c r="X35" i="1"/>
  <c r="O37" i="1"/>
  <c r="W37" i="1"/>
  <c r="W39" i="1" s="1"/>
  <c r="S37" i="1"/>
  <c r="X28" i="1"/>
  <c r="Q18" i="1"/>
  <c r="S18" i="1"/>
  <c r="U18" i="1"/>
  <c r="X58" i="1" l="1"/>
  <c r="X37" i="1"/>
  <c r="U67" i="1"/>
  <c r="U69" i="1" s="1"/>
  <c r="U39" i="1"/>
  <c r="W67" i="1"/>
  <c r="W69" i="1" s="1"/>
  <c r="W70" i="1" s="1"/>
  <c r="Q67" i="1"/>
  <c r="Q69" i="1" s="1"/>
  <c r="S67" i="1"/>
  <c r="S69" i="1" s="1"/>
  <c r="O49" i="1"/>
  <c r="O67" i="1" s="1"/>
  <c r="O69" i="1" s="1"/>
  <c r="S39" i="1"/>
  <c r="O39" i="1"/>
  <c r="X66" i="1"/>
  <c r="Q39" i="1"/>
  <c r="X18" i="1"/>
  <c r="U172" i="1" l="1"/>
  <c r="W172" i="1"/>
  <c r="W174" i="1" s="1"/>
  <c r="X39" i="1"/>
  <c r="X172" i="1" s="1"/>
  <c r="U70" i="1"/>
  <c r="S70" i="1"/>
  <c r="S172" i="1"/>
  <c r="Q70" i="1"/>
  <c r="Q172" i="1"/>
  <c r="O70" i="1"/>
  <c r="O172" i="1"/>
  <c r="X49" i="1"/>
  <c r="U174" i="1" l="1"/>
  <c r="O174" i="1"/>
  <c r="S174" i="1"/>
  <c r="X70" i="1"/>
  <c r="X174" i="1" s="1"/>
  <c r="Q174" i="1"/>
</calcChain>
</file>

<file path=xl/comments1.xml><?xml version="1.0" encoding="utf-8"?>
<comments xmlns="http://schemas.openxmlformats.org/spreadsheetml/2006/main">
  <authors>
    <author>Erica Lynn Franich</author>
  </authors>
  <commentList>
    <comment ref="A149" authorId="0">
      <text>
        <r>
          <rPr>
            <b/>
            <sz val="9"/>
            <color indexed="81"/>
            <rFont val="Tahoma"/>
            <family val="2"/>
          </rPr>
          <t>Erica Lynn Franich:</t>
        </r>
        <r>
          <rPr>
            <sz val="9"/>
            <color indexed="81"/>
            <rFont val="Tahoma"/>
            <family val="2"/>
          </rPr>
          <t xml:space="preserve">
Equipment is defined as an article of tangilble property having a useful life or more than one (1) year and an acquisition cost which equals or exceeds $5,000. **A minumum of two price quotes are required.</t>
        </r>
      </text>
    </comment>
    <comment ref="G165" authorId="0">
      <text>
        <r>
          <rPr>
            <b/>
            <sz val="9"/>
            <color indexed="81"/>
            <rFont val="Tahoma"/>
            <family val="2"/>
          </rPr>
          <t>Erica Lynn Franich:</t>
        </r>
        <r>
          <rPr>
            <sz val="9"/>
            <color indexed="81"/>
            <rFont val="Tahoma"/>
            <family val="2"/>
          </rPr>
          <t xml:space="preserve">
Take fees and tuition OUT if not applicable to project!</t>
        </r>
      </text>
    </comment>
  </commentList>
</comments>
</file>

<file path=xl/comments2.xml><?xml version="1.0" encoding="utf-8"?>
<comments xmlns="http://schemas.openxmlformats.org/spreadsheetml/2006/main">
  <authors>
    <author>Erica Lynn Franich</author>
  </authors>
  <commentList>
    <comment ref="A150" authorId="0">
      <text>
        <r>
          <rPr>
            <b/>
            <sz val="9"/>
            <color indexed="81"/>
            <rFont val="Tahoma"/>
            <family val="2"/>
          </rPr>
          <t>Erica Lynn Franich:</t>
        </r>
        <r>
          <rPr>
            <sz val="9"/>
            <color indexed="81"/>
            <rFont val="Tahoma"/>
            <family val="2"/>
          </rPr>
          <t xml:space="preserve">
Agencies such as Department of Ed often limit F&amp;A to 8% of MTDC. Use this sheet for that calculation.</t>
        </r>
      </text>
    </comment>
    <comment ref="A151" authorId="0">
      <text>
        <r>
          <rPr>
            <b/>
            <sz val="9"/>
            <color indexed="81"/>
            <rFont val="Tahoma"/>
            <family val="2"/>
          </rPr>
          <t>Erica Lynn Franich:</t>
        </r>
        <r>
          <rPr>
            <sz val="9"/>
            <color indexed="81"/>
            <rFont val="Tahoma"/>
            <family val="2"/>
          </rPr>
          <t xml:space="preserve">
Equipment is defined as an article of tangilble property having a useful life or more than one (1) year and an acquisition cost which equals or exceeds $5,000. **A minumum of two price quotes are required.</t>
        </r>
      </text>
    </comment>
    <comment ref="G167" authorId="0">
      <text>
        <r>
          <rPr>
            <b/>
            <sz val="9"/>
            <color indexed="81"/>
            <rFont val="Tahoma"/>
            <family val="2"/>
          </rPr>
          <t>Erica Lynn Franich:</t>
        </r>
        <r>
          <rPr>
            <sz val="9"/>
            <color indexed="81"/>
            <rFont val="Tahoma"/>
            <family val="2"/>
          </rPr>
          <t xml:space="preserve">
Take fees and tuition OUT if not applicable to project!</t>
        </r>
      </text>
    </comment>
  </commentList>
</comments>
</file>

<file path=xl/comments3.xml><?xml version="1.0" encoding="utf-8"?>
<comments xmlns="http://schemas.openxmlformats.org/spreadsheetml/2006/main">
  <authors>
    <author>Erica Lynn Franich</author>
  </authors>
  <commentList>
    <comment ref="A149" authorId="0">
      <text>
        <r>
          <rPr>
            <b/>
            <sz val="9"/>
            <color indexed="81"/>
            <rFont val="Tahoma"/>
            <family val="2"/>
          </rPr>
          <t>Erica Lynn Franich:</t>
        </r>
        <r>
          <rPr>
            <sz val="9"/>
            <color indexed="81"/>
            <rFont val="Tahoma"/>
            <family val="2"/>
          </rPr>
          <t xml:space="preserve">
Equipment is defined as an article of tangilble property having a useful life or more than one (1) year and an acquisition cost which equals or exceeds $5,000. **A minumum of two price quotes are required.</t>
        </r>
      </text>
    </comment>
    <comment ref="G165" authorId="0">
      <text>
        <r>
          <rPr>
            <b/>
            <sz val="9"/>
            <color indexed="81"/>
            <rFont val="Tahoma"/>
            <family val="2"/>
          </rPr>
          <t>Erica Lynn Franich:</t>
        </r>
        <r>
          <rPr>
            <sz val="9"/>
            <color indexed="81"/>
            <rFont val="Tahoma"/>
            <family val="2"/>
          </rPr>
          <t xml:space="preserve">
Take fees and tuition OUT if not applicable to project!</t>
        </r>
      </text>
    </comment>
  </commentList>
</comments>
</file>

<file path=xl/comments4.xml><?xml version="1.0" encoding="utf-8"?>
<comments xmlns="http://schemas.openxmlformats.org/spreadsheetml/2006/main">
  <authors>
    <author>Erica Lynn Franich</author>
  </authors>
  <commentList>
    <comment ref="A149" authorId="0">
      <text>
        <r>
          <rPr>
            <b/>
            <sz val="9"/>
            <color indexed="81"/>
            <rFont val="Tahoma"/>
            <family val="2"/>
          </rPr>
          <t>Erica Lynn Franich:</t>
        </r>
        <r>
          <rPr>
            <sz val="9"/>
            <color indexed="81"/>
            <rFont val="Tahoma"/>
            <family val="2"/>
          </rPr>
          <t xml:space="preserve">
Equipment is defined as an article of tangilble property having a useful life or more than one (1) year and an acquisition cost which equals or exceeds $5,000. **A minumum of two price quotes are required.</t>
        </r>
      </text>
    </comment>
    <comment ref="G165" authorId="0">
      <text>
        <r>
          <rPr>
            <b/>
            <sz val="9"/>
            <color indexed="81"/>
            <rFont val="Tahoma"/>
            <family val="2"/>
          </rPr>
          <t>Erica Lynn Franich:</t>
        </r>
        <r>
          <rPr>
            <sz val="9"/>
            <color indexed="81"/>
            <rFont val="Tahoma"/>
            <family val="2"/>
          </rPr>
          <t xml:space="preserve">
Take fees and tuition OUT if not applicable to project!</t>
        </r>
      </text>
    </comment>
  </commentList>
</comments>
</file>

<file path=xl/sharedStrings.xml><?xml version="1.0" encoding="utf-8"?>
<sst xmlns="http://schemas.openxmlformats.org/spreadsheetml/2006/main" count="899" uniqueCount="144">
  <si>
    <t>Project title:</t>
  </si>
  <si>
    <t xml:space="preserve">Principle Investigator/project director: </t>
  </si>
  <si>
    <t>Start date:</t>
  </si>
  <si>
    <t xml:space="preserve">End date: </t>
  </si>
  <si>
    <t>Senior personnel</t>
  </si>
  <si>
    <t>Total number of hours</t>
  </si>
  <si>
    <t>Name/title</t>
  </si>
  <si>
    <t>Role</t>
  </si>
  <si>
    <t>Base salary</t>
  </si>
  <si>
    <t>Leave rate</t>
  </si>
  <si>
    <t>Yearly increase</t>
  </si>
  <si>
    <t>Year 1</t>
  </si>
  <si>
    <t>Year 2</t>
  </si>
  <si>
    <t>Year 3</t>
  </si>
  <si>
    <t>Year 4</t>
  </si>
  <si>
    <t>Year 5</t>
  </si>
  <si>
    <t>Hours</t>
  </si>
  <si>
    <t>Total Project</t>
  </si>
  <si>
    <t>Job classification</t>
  </si>
  <si>
    <t>Student employees</t>
  </si>
  <si>
    <t>Total</t>
  </si>
  <si>
    <t>Total Other Personnel</t>
  </si>
  <si>
    <t>TOTAL SALARIES AND WAGES</t>
  </si>
  <si>
    <t>Months</t>
  </si>
  <si>
    <t>SALARIES AND WAGES</t>
  </si>
  <si>
    <t>FRINGE BENEFITS</t>
  </si>
  <si>
    <t>Senior Personnel</t>
  </si>
  <si>
    <t>Fringe rate</t>
  </si>
  <si>
    <t>PI</t>
  </si>
  <si>
    <t>John</t>
  </si>
  <si>
    <t>Other Personnel</t>
  </si>
  <si>
    <t>Classification/Level</t>
  </si>
  <si>
    <t>Other Personnel Fringe total</t>
  </si>
  <si>
    <t>Senior Personnel Fringe total</t>
  </si>
  <si>
    <t>Senior Personnel total</t>
  </si>
  <si>
    <t>TOTAL FRINGE BENEFITS</t>
  </si>
  <si>
    <t>TOTAL SALARIES AND BENEFITS</t>
  </si>
  <si>
    <t>TRAVEL</t>
  </si>
  <si>
    <t>Domestic Travel</t>
  </si>
  <si>
    <t>Description</t>
  </si>
  <si>
    <t>Job Classification</t>
  </si>
  <si>
    <t>Yr 1</t>
  </si>
  <si>
    <t>Yr 2</t>
  </si>
  <si>
    <t>Yr 3</t>
  </si>
  <si>
    <t>Yr 4</t>
  </si>
  <si>
    <t>Yr 5</t>
  </si>
  <si>
    <t>Number</t>
  </si>
  <si>
    <t>Item cost</t>
  </si>
  <si>
    <t>Yearly Increase</t>
  </si>
  <si>
    <t>Total Domestic Travel</t>
  </si>
  <si>
    <t>Foreign Travel</t>
  </si>
  <si>
    <t>Total Foreign Travel</t>
  </si>
  <si>
    <t>TOTAL TRAVEL</t>
  </si>
  <si>
    <t>Rate:</t>
  </si>
  <si>
    <t>Activity type:</t>
  </si>
  <si>
    <t>CONTRACTUAL SERVICES</t>
  </si>
  <si>
    <t>Total Other Contractual Services</t>
  </si>
  <si>
    <t>Subawards</t>
  </si>
  <si>
    <t>Total Subawards</t>
  </si>
  <si>
    <t>TOTAL CONTRACTUAL SERVICES</t>
  </si>
  <si>
    <t>MATERIALS/SUPPLIES</t>
  </si>
  <si>
    <t>Project Supplies</t>
  </si>
  <si>
    <t>Choose from Supplies list</t>
  </si>
  <si>
    <t>Choose from Contractual Services List</t>
  </si>
  <si>
    <t>Registration fees</t>
  </si>
  <si>
    <t>Miscellaneous rental</t>
  </si>
  <si>
    <t>Software license</t>
  </si>
  <si>
    <t>TOTAL MATERIALS/SUPPLIES</t>
  </si>
  <si>
    <t>EQUIPMENT</t>
  </si>
  <si>
    <t>TOTAL EQUIPMENT</t>
  </si>
  <si>
    <t>NSF AND DOeD PARTICIPANT SUPPORT COSTS</t>
  </si>
  <si>
    <t>NSF stipends</t>
  </si>
  <si>
    <t>NSF travel</t>
  </si>
  <si>
    <t>NSF subsistence</t>
  </si>
  <si>
    <t>Other</t>
  </si>
  <si>
    <t>Training Stipends</t>
  </si>
  <si>
    <t>TOTAL PARTICANT SUPPORT</t>
  </si>
  <si>
    <t>STUDENT SERVICES</t>
  </si>
  <si>
    <t>In-state, graduate</t>
  </si>
  <si>
    <t>per credit hour</t>
  </si>
  <si>
    <t>Credit hours (18=full time)</t>
  </si>
  <si>
    <t>Out-of-state, graduate</t>
  </si>
  <si>
    <t>Tuition (FY2013)</t>
  </si>
  <si>
    <t>Fees**</t>
  </si>
  <si>
    <t>**Additional fees may apply:</t>
  </si>
  <si>
    <t>$50/year for Biology (lab); $150/year for Nursing; $500/year for Art &amp; Design; $80/year for Chemistry</t>
  </si>
  <si>
    <t>TOTAL STUDENT SERVICES</t>
  </si>
  <si>
    <t>A. Subject to F&amp;A</t>
  </si>
  <si>
    <t xml:space="preserve">B. Facilities and Administration </t>
  </si>
  <si>
    <t>Sponsored Research</t>
  </si>
  <si>
    <t>Other Sponsored Activity</t>
  </si>
  <si>
    <t>Training/Instruction</t>
  </si>
  <si>
    <t>Limited F&amp;A (enter amount)</t>
  </si>
  <si>
    <t>C. TOTAL OTHER DIRECT COSTS (Exempt from F&amp;A)</t>
  </si>
  <si>
    <t>D. TOTAL DIRECT COSTS (A + C)</t>
  </si>
  <si>
    <t>E. TOTAL SPONSOR REQUEST (B + D)</t>
  </si>
  <si>
    <t>Airfare</t>
  </si>
  <si>
    <t>Meals</t>
  </si>
  <si>
    <t>Lodging</t>
  </si>
  <si>
    <t>AAUP Faculty</t>
  </si>
  <si>
    <t>Adjunct Faculty</t>
  </si>
  <si>
    <t>Technical Staff</t>
  </si>
  <si>
    <t>Jacobetti Faculty</t>
  </si>
  <si>
    <t>Executive (management)</t>
  </si>
  <si>
    <t>Temporary labor</t>
  </si>
  <si>
    <t>Post-doctoral fellow</t>
  </si>
  <si>
    <t>AAUP Faculty (summer)</t>
  </si>
  <si>
    <t>Admin. Prof.</t>
  </si>
  <si>
    <t>Choose from list</t>
  </si>
  <si>
    <t>Column1</t>
  </si>
  <si>
    <t>Column2</t>
  </si>
  <si>
    <t>Fringe Rate</t>
  </si>
  <si>
    <t>Admin Prof</t>
  </si>
  <si>
    <t>Exec. Management</t>
  </si>
  <si>
    <t>Technical staff</t>
  </si>
  <si>
    <t>Temporary Labor</t>
  </si>
  <si>
    <t>Post-doc</t>
  </si>
  <si>
    <t>Grad student academic</t>
  </si>
  <si>
    <t>Grad student summer</t>
  </si>
  <si>
    <t>Undergrad academic</t>
  </si>
  <si>
    <t>Undergrad summer</t>
  </si>
  <si>
    <t>FY:</t>
  </si>
  <si>
    <t>S:</t>
  </si>
  <si>
    <t>Version 30 JUN 2013</t>
  </si>
  <si>
    <t>Choose from List</t>
  </si>
  <si>
    <t>Ground Transportation</t>
  </si>
  <si>
    <t>A. MODIFIED TOTAL DIRECT COSTS (subject to F&amp;A)</t>
  </si>
  <si>
    <t>B. FACILITIES AND ADMINISTRATION</t>
  </si>
  <si>
    <t>NMU Request</t>
  </si>
  <si>
    <t>Journal/Publication costs</t>
  </si>
  <si>
    <t>Space rental (short term)</t>
  </si>
  <si>
    <t>Research subject pay/Honoraria</t>
  </si>
  <si>
    <t>Other contractual service (describe)</t>
  </si>
  <si>
    <t>Choose from Supplies List</t>
  </si>
  <si>
    <t xml:space="preserve">Laboratory Supplies </t>
  </si>
  <si>
    <t>Field Supplies</t>
  </si>
  <si>
    <t>Maintenance Supplies</t>
  </si>
  <si>
    <t>Fuel for vehicles/carpool</t>
  </si>
  <si>
    <t>Self-catering</t>
  </si>
  <si>
    <t xml:space="preserve">Match/Cost Share </t>
  </si>
  <si>
    <t>Hourly rate</t>
  </si>
  <si>
    <t>Dept. 1</t>
  </si>
  <si>
    <t>Dept. 2</t>
  </si>
  <si>
    <t>Dept.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</si>
</sst>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&quot;$&quot;#,##0"/>
    <numFmt numFmtId="165" formatCode="0.0%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Times New Roman"/>
      <family val="1"/>
    </font>
    <font>
      <sz val="1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1" fillId="0" borderId="2" xfId="0" applyFont="1" applyBorder="1" applyAlignment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wrapText="1"/>
    </xf>
    <xf numFmtId="0" fontId="0" fillId="0" borderId="3" xfId="0" applyBorder="1"/>
    <xf numFmtId="0" fontId="1" fillId="0" borderId="5" xfId="0" applyFont="1" applyBorder="1"/>
    <xf numFmtId="0" fontId="1" fillId="0" borderId="6" xfId="0" applyFont="1" applyBorder="1"/>
    <xf numFmtId="0" fontId="1" fillId="2" borderId="0" xfId="0" applyFont="1" applyFill="1"/>
    <xf numFmtId="0" fontId="1" fillId="0" borderId="8" xfId="0" applyFont="1" applyBorder="1"/>
    <xf numFmtId="0" fontId="0" fillId="0" borderId="6" xfId="0" applyBorder="1"/>
    <xf numFmtId="0" fontId="1" fillId="2" borderId="1" xfId="0" applyFont="1" applyFill="1" applyBorder="1"/>
    <xf numFmtId="0" fontId="1" fillId="0" borderId="0" xfId="0" applyFont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9" xfId="0" applyBorder="1"/>
    <xf numFmtId="164" fontId="1" fillId="2" borderId="3" xfId="0" applyNumberFormat="1" applyFont="1" applyFill="1" applyBorder="1"/>
    <xf numFmtId="164" fontId="1" fillId="0" borderId="10" xfId="0" applyNumberFormat="1" applyFont="1" applyBorder="1"/>
    <xf numFmtId="164" fontId="1" fillId="2" borderId="6" xfId="0" applyNumberFormat="1" applyFont="1" applyFill="1" applyBorder="1"/>
    <xf numFmtId="164" fontId="1" fillId="2" borderId="7" xfId="0" applyNumberFormat="1" applyFont="1" applyFill="1" applyBorder="1"/>
    <xf numFmtId="164" fontId="1" fillId="0" borderId="11" xfId="0" applyNumberFormat="1" applyFont="1" applyBorder="1"/>
    <xf numFmtId="0" fontId="1" fillId="3" borderId="0" xfId="0" applyFont="1" applyFill="1"/>
    <xf numFmtId="164" fontId="1" fillId="3" borderId="3" xfId="0" applyNumberFormat="1" applyFont="1" applyFill="1" applyBorder="1"/>
    <xf numFmtId="164" fontId="1" fillId="3" borderId="6" xfId="0" applyNumberFormat="1" applyFont="1" applyFill="1" applyBorder="1"/>
    <xf numFmtId="164" fontId="1" fillId="0" borderId="0" xfId="0" applyNumberFormat="1" applyFont="1"/>
    <xf numFmtId="164" fontId="1" fillId="0" borderId="1" xfId="0" applyNumberFormat="1" applyFont="1" applyBorder="1"/>
    <xf numFmtId="0" fontId="1" fillId="0" borderId="0" xfId="0" applyNumberFormat="1" applyFont="1"/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4" xfId="0" applyNumberFormat="1" applyFont="1" applyBorder="1"/>
    <xf numFmtId="0" fontId="1" fillId="3" borderId="1" xfId="0" applyFont="1" applyFill="1" applyBorder="1"/>
    <xf numFmtId="164" fontId="1" fillId="3" borderId="4" xfId="0" applyNumberFormat="1" applyFont="1" applyFill="1" applyBorder="1"/>
    <xf numFmtId="164" fontId="1" fillId="3" borderId="1" xfId="0" applyNumberFormat="1" applyFont="1" applyFill="1" applyBorder="1"/>
    <xf numFmtId="164" fontId="1" fillId="3" borderId="7" xfId="0" applyNumberFormat="1" applyFont="1" applyFill="1" applyBorder="1"/>
    <xf numFmtId="0" fontId="0" fillId="0" borderId="0" xfId="0" applyBorder="1"/>
    <xf numFmtId="0" fontId="1" fillId="0" borderId="12" xfId="0" applyFont="1" applyBorder="1"/>
    <xf numFmtId="164" fontId="1" fillId="0" borderId="3" xfId="0" applyNumberFormat="1" applyFont="1" applyBorder="1"/>
    <xf numFmtId="164" fontId="1" fillId="0" borderId="6" xfId="0" applyNumberFormat="1" applyFont="1" applyBorder="1"/>
    <xf numFmtId="3" fontId="1" fillId="0" borderId="1" xfId="0" applyNumberFormat="1" applyFont="1" applyBorder="1"/>
    <xf numFmtId="0" fontId="1" fillId="4" borderId="1" xfId="0" applyFont="1" applyFill="1" applyBorder="1"/>
    <xf numFmtId="0" fontId="1" fillId="4" borderId="4" xfId="0" applyFont="1" applyFill="1" applyBorder="1"/>
    <xf numFmtId="0" fontId="0" fillId="4" borderId="1" xfId="0" applyFill="1" applyBorder="1"/>
    <xf numFmtId="0" fontId="2" fillId="4" borderId="1" xfId="0" applyFont="1" applyFill="1" applyBorder="1"/>
    <xf numFmtId="164" fontId="1" fillId="4" borderId="4" xfId="0" applyNumberFormat="1" applyFont="1" applyFill="1" applyBorder="1"/>
    <xf numFmtId="164" fontId="1" fillId="4" borderId="7" xfId="0" applyNumberFormat="1" applyFont="1" applyFill="1" applyBorder="1"/>
    <xf numFmtId="0" fontId="1" fillId="0" borderId="13" xfId="0" applyFont="1" applyBorder="1"/>
    <xf numFmtId="0" fontId="1" fillId="0" borderId="14" xfId="0" applyFont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0" fontId="0" fillId="0" borderId="13" xfId="0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0" fillId="0" borderId="16" xfId="0" applyBorder="1"/>
    <xf numFmtId="0" fontId="0" fillId="4" borderId="0" xfId="0" applyFill="1" applyBorder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0" xfId="0" applyFont="1" applyFill="1"/>
    <xf numFmtId="0" fontId="1" fillId="6" borderId="3" xfId="0" applyFont="1" applyFill="1" applyBorder="1"/>
    <xf numFmtId="0" fontId="1" fillId="6" borderId="0" xfId="0" applyFont="1" applyFill="1" applyBorder="1"/>
    <xf numFmtId="0" fontId="0" fillId="6" borderId="0" xfId="0" applyFill="1"/>
    <xf numFmtId="0" fontId="0" fillId="0" borderId="0" xfId="0" applyFill="1"/>
    <xf numFmtId="0" fontId="1" fillId="0" borderId="19" xfId="0" applyFont="1" applyBorder="1"/>
    <xf numFmtId="0" fontId="2" fillId="6" borderId="0" xfId="0" applyFont="1" applyFill="1"/>
    <xf numFmtId="49" fontId="1" fillId="0" borderId="0" xfId="0" applyNumberFormat="1" applyFont="1" applyAlignment="1">
      <alignment horizontal="center"/>
    </xf>
    <xf numFmtId="164" fontId="1" fillId="3" borderId="0" xfId="0" applyNumberFormat="1" applyFont="1" applyFill="1"/>
    <xf numFmtId="0" fontId="2" fillId="0" borderId="0" xfId="0" applyFont="1"/>
    <xf numFmtId="0" fontId="1" fillId="7" borderId="0" xfId="0" applyFont="1" applyFill="1"/>
    <xf numFmtId="164" fontId="1" fillId="0" borderId="20" xfId="0" applyNumberFormat="1" applyFont="1" applyBorder="1"/>
    <xf numFmtId="0" fontId="1" fillId="0" borderId="22" xfId="0" applyFont="1" applyBorder="1"/>
    <xf numFmtId="164" fontId="1" fillId="3" borderId="22" xfId="0" applyNumberFormat="1" applyFont="1" applyFill="1" applyBorder="1"/>
    <xf numFmtId="164" fontId="1" fillId="0" borderId="22" xfId="0" applyNumberFormat="1" applyFont="1" applyBorder="1"/>
    <xf numFmtId="0" fontId="1" fillId="8" borderId="24" xfId="0" applyFont="1" applyFill="1" applyBorder="1"/>
    <xf numFmtId="0" fontId="1" fillId="8" borderId="25" xfId="0" applyFont="1" applyFill="1" applyBorder="1"/>
    <xf numFmtId="0" fontId="2" fillId="8" borderId="24" xfId="0" applyFont="1" applyFill="1" applyBorder="1"/>
    <xf numFmtId="0" fontId="1" fillId="0" borderId="26" xfId="0" applyFont="1" applyBorder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4" fontId="1" fillId="7" borderId="3" xfId="0" applyNumberFormat="1" applyFont="1" applyFill="1" applyBorder="1"/>
    <xf numFmtId="164" fontId="1" fillId="7" borderId="6" xfId="0" applyNumberFormat="1" applyFont="1" applyFill="1" applyBorder="1"/>
    <xf numFmtId="164" fontId="1" fillId="7" borderId="0" xfId="0" applyNumberFormat="1" applyFont="1" applyFill="1"/>
    <xf numFmtId="0" fontId="1" fillId="7" borderId="1" xfId="0" applyFont="1" applyFill="1" applyBorder="1"/>
    <xf numFmtId="164" fontId="1" fillId="7" borderId="4" xfId="0" applyNumberFormat="1" applyFont="1" applyFill="1" applyBorder="1"/>
    <xf numFmtId="164" fontId="1" fillId="8" borderId="25" xfId="0" applyNumberFormat="1" applyFont="1" applyFill="1" applyBorder="1"/>
    <xf numFmtId="164" fontId="1" fillId="8" borderId="30" xfId="0" applyNumberFormat="1" applyFont="1" applyFill="1" applyBorder="1"/>
    <xf numFmtId="0" fontId="1" fillId="0" borderId="27" xfId="0" applyFont="1" applyBorder="1"/>
    <xf numFmtId="164" fontId="1" fillId="0" borderId="31" xfId="0" applyNumberFormat="1" applyFont="1" applyBorder="1"/>
    <xf numFmtId="0" fontId="0" fillId="0" borderId="27" xfId="0" applyBorder="1"/>
    <xf numFmtId="0" fontId="0" fillId="4" borderId="27" xfId="0" applyFill="1" applyBorder="1"/>
    <xf numFmtId="0" fontId="0" fillId="0" borderId="24" xfId="0" applyFill="1" applyBorder="1"/>
    <xf numFmtId="0" fontId="0" fillId="8" borderId="24" xfId="0" applyFill="1" applyBorder="1"/>
    <xf numFmtId="0" fontId="0" fillId="0" borderId="27" xfId="0" applyFill="1" applyBorder="1"/>
    <xf numFmtId="164" fontId="1" fillId="0" borderId="33" xfId="0" applyNumberFormat="1" applyFont="1" applyBorder="1"/>
    <xf numFmtId="164" fontId="1" fillId="8" borderId="34" xfId="0" applyNumberFormat="1" applyFont="1" applyFill="1" applyBorder="1"/>
    <xf numFmtId="164" fontId="1" fillId="7" borderId="0" xfId="0" applyNumberFormat="1" applyFont="1" applyFill="1" applyBorder="1"/>
    <xf numFmtId="0" fontId="1" fillId="5" borderId="28" xfId="0" applyFont="1" applyFill="1" applyBorder="1" applyAlignment="1">
      <alignment vertical="top"/>
    </xf>
    <xf numFmtId="0" fontId="2" fillId="5" borderId="28" xfId="0" applyFont="1" applyFill="1" applyBorder="1" applyAlignment="1">
      <alignment vertical="top"/>
    </xf>
    <xf numFmtId="9" fontId="2" fillId="5" borderId="28" xfId="0" applyNumberFormat="1" applyFont="1" applyFill="1" applyBorder="1" applyAlignment="1">
      <alignment vertical="top"/>
    </xf>
    <xf numFmtId="0" fontId="2" fillId="5" borderId="29" xfId="0" applyFont="1" applyFill="1" applyBorder="1" applyAlignment="1">
      <alignment vertical="top"/>
    </xf>
    <xf numFmtId="164" fontId="1" fillId="5" borderId="29" xfId="0" applyNumberFormat="1" applyFont="1" applyFill="1" applyBorder="1" applyAlignment="1">
      <alignment vertical="top"/>
    </xf>
    <xf numFmtId="164" fontId="1" fillId="5" borderId="28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0" fillId="5" borderId="28" xfId="0" applyFill="1" applyBorder="1" applyAlignment="1">
      <alignment vertical="top"/>
    </xf>
    <xf numFmtId="0" fontId="1" fillId="5" borderId="26" xfId="0" applyFont="1" applyFill="1" applyBorder="1" applyAlignment="1">
      <alignment vertical="top"/>
    </xf>
    <xf numFmtId="0" fontId="1" fillId="0" borderId="3" xfId="0" applyFont="1" applyBorder="1"/>
    <xf numFmtId="0" fontId="2" fillId="0" borderId="0" xfId="0" applyFont="1"/>
    <xf numFmtId="0" fontId="1" fillId="0" borderId="0" xfId="0" applyFont="1"/>
    <xf numFmtId="0" fontId="1" fillId="0" borderId="3" xfId="0" applyFont="1" applyBorder="1"/>
    <xf numFmtId="0" fontId="1" fillId="4" borderId="35" xfId="0" applyFont="1" applyFill="1" applyBorder="1"/>
    <xf numFmtId="0" fontId="2" fillId="4" borderId="35" xfId="0" applyFont="1" applyFill="1" applyBorder="1"/>
    <xf numFmtId="0" fontId="2" fillId="4" borderId="36" xfId="0" applyFont="1" applyFill="1" applyBorder="1"/>
    <xf numFmtId="164" fontId="1" fillId="4" borderId="36" xfId="0" applyNumberFormat="1" applyFont="1" applyFill="1" applyBorder="1"/>
    <xf numFmtId="164" fontId="1" fillId="4" borderId="37" xfId="0" applyNumberFormat="1" applyFont="1" applyFill="1" applyBorder="1"/>
    <xf numFmtId="0" fontId="1" fillId="0" borderId="0" xfId="0" applyFont="1" applyBorder="1"/>
    <xf numFmtId="0" fontId="1" fillId="0" borderId="19" xfId="0" applyFont="1" applyFill="1" applyBorder="1"/>
    <xf numFmtId="0" fontId="1" fillId="0" borderId="39" xfId="0" applyFont="1" applyBorder="1"/>
    <xf numFmtId="164" fontId="1" fillId="0" borderId="2" xfId="0" applyNumberFormat="1" applyFont="1" applyFill="1" applyBorder="1"/>
    <xf numFmtId="164" fontId="1" fillId="0" borderId="21" xfId="0" applyNumberFormat="1" applyFont="1" applyFill="1" applyBorder="1"/>
    <xf numFmtId="0" fontId="1" fillId="0" borderId="43" xfId="0" applyFont="1" applyBorder="1"/>
    <xf numFmtId="164" fontId="1" fillId="0" borderId="27" xfId="0" applyNumberFormat="1" applyFont="1" applyBorder="1"/>
    <xf numFmtId="164" fontId="1" fillId="0" borderId="44" xfId="0" applyNumberFormat="1" applyFont="1" applyBorder="1"/>
    <xf numFmtId="164" fontId="1" fillId="0" borderId="45" xfId="0" applyNumberFormat="1" applyFont="1" applyBorder="1"/>
    <xf numFmtId="0" fontId="1" fillId="8" borderId="37" xfId="0" applyFont="1" applyFill="1" applyBorder="1"/>
    <xf numFmtId="0" fontId="1" fillId="8" borderId="36" xfId="0" applyFont="1" applyFill="1" applyBorder="1"/>
    <xf numFmtId="0" fontId="1" fillId="8" borderId="35" xfId="0" applyFont="1" applyFill="1" applyBorder="1"/>
    <xf numFmtId="164" fontId="1" fillId="8" borderId="36" xfId="0" applyNumberFormat="1" applyFont="1" applyFill="1" applyBorder="1"/>
    <xf numFmtId="0" fontId="0" fillId="0" borderId="0" xfId="0"/>
    <xf numFmtId="0" fontId="0" fillId="8" borderId="37" xfId="0" applyFill="1" applyBorder="1"/>
    <xf numFmtId="0" fontId="0" fillId="8" borderId="35" xfId="0" applyFill="1" applyBorder="1"/>
    <xf numFmtId="164" fontId="0" fillId="8" borderId="35" xfId="0" applyNumberFormat="1" applyFill="1" applyBorder="1"/>
    <xf numFmtId="164" fontId="1" fillId="8" borderId="35" xfId="0" applyNumberFormat="1" applyFont="1" applyFill="1" applyBorder="1"/>
    <xf numFmtId="0" fontId="2" fillId="8" borderId="35" xfId="0" applyFont="1" applyFill="1" applyBorder="1"/>
    <xf numFmtId="6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0" borderId="3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6" fontId="1" fillId="8" borderId="36" xfId="0" applyNumberFormat="1" applyFont="1" applyFill="1" applyBorder="1"/>
    <xf numFmtId="0" fontId="1" fillId="9" borderId="35" xfId="0" applyFont="1" applyFill="1" applyBorder="1"/>
    <xf numFmtId="164" fontId="1" fillId="9" borderId="36" xfId="0" applyNumberFormat="1" applyFont="1" applyFill="1" applyBorder="1"/>
    <xf numFmtId="6" fontId="1" fillId="9" borderId="36" xfId="0" applyNumberFormat="1" applyFont="1" applyFill="1" applyBorder="1"/>
    <xf numFmtId="164" fontId="1" fillId="7" borderId="1" xfId="0" applyNumberFormat="1" applyFont="1" applyFill="1" applyBorder="1"/>
    <xf numFmtId="0" fontId="1" fillId="0" borderId="19" xfId="0" applyFont="1" applyFill="1" applyBorder="1" applyAlignment="1">
      <alignment vertical="top"/>
    </xf>
    <xf numFmtId="164" fontId="1" fillId="7" borderId="22" xfId="0" applyNumberFormat="1" applyFont="1" applyFill="1" applyBorder="1"/>
    <xf numFmtId="164" fontId="1" fillId="7" borderId="23" xfId="0" applyNumberFormat="1" applyFont="1" applyFill="1" applyBorder="1"/>
    <xf numFmtId="0" fontId="1" fillId="0" borderId="47" xfId="0" applyFont="1" applyBorder="1"/>
    <xf numFmtId="164" fontId="1" fillId="8" borderId="52" xfId="0" applyNumberFormat="1" applyFont="1" applyFill="1" applyBorder="1"/>
    <xf numFmtId="164" fontId="1" fillId="9" borderId="52" xfId="0" applyNumberFormat="1" applyFont="1" applyFill="1" applyBorder="1"/>
    <xf numFmtId="0" fontId="1" fillId="6" borderId="53" xfId="0" applyFont="1" applyFill="1" applyBorder="1"/>
    <xf numFmtId="0" fontId="1" fillId="0" borderId="2" xfId="0" applyFont="1" applyBorder="1"/>
    <xf numFmtId="164" fontId="1" fillId="7" borderId="5" xfId="0" applyNumberFormat="1" applyFont="1" applyFill="1" applyBorder="1"/>
    <xf numFmtId="0" fontId="6" fillId="0" borderId="0" xfId="0" applyFont="1"/>
    <xf numFmtId="165" fontId="1" fillId="0" borderId="0" xfId="0" applyNumberFormat="1" applyFont="1"/>
    <xf numFmtId="164" fontId="1" fillId="0" borderId="47" xfId="0" applyNumberFormat="1" applyFont="1" applyFill="1" applyBorder="1"/>
    <xf numFmtId="0" fontId="1" fillId="3" borderId="48" xfId="0" applyFont="1" applyFill="1" applyBorder="1"/>
    <xf numFmtId="164" fontId="1" fillId="3" borderId="49" xfId="0" applyNumberFormat="1" applyFont="1" applyFill="1" applyBorder="1"/>
    <xf numFmtId="0" fontId="1" fillId="3" borderId="46" xfId="0" applyFont="1" applyFill="1" applyBorder="1"/>
    <xf numFmtId="164" fontId="1" fillId="3" borderId="47" xfId="0" applyNumberFormat="1" applyFont="1" applyFill="1" applyBorder="1"/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horizontal="right"/>
    </xf>
    <xf numFmtId="0" fontId="1" fillId="9" borderId="27" xfId="0" applyFont="1" applyFill="1" applyBorder="1"/>
    <xf numFmtId="164" fontId="1" fillId="9" borderId="31" xfId="0" applyNumberFormat="1" applyFont="1" applyFill="1" applyBorder="1"/>
    <xf numFmtId="0" fontId="1" fillId="9" borderId="34" xfId="0" applyFont="1" applyFill="1" applyBorder="1"/>
    <xf numFmtId="164" fontId="1" fillId="9" borderId="25" xfId="0" applyNumberFormat="1" applyFont="1" applyFill="1" applyBorder="1"/>
    <xf numFmtId="0" fontId="1" fillId="9" borderId="24" xfId="0" applyFont="1" applyFill="1" applyBorder="1"/>
    <xf numFmtId="6" fontId="1" fillId="9" borderId="25" xfId="0" applyNumberFormat="1" applyFont="1" applyFill="1" applyBorder="1"/>
    <xf numFmtId="164" fontId="1" fillId="9" borderId="56" xfId="0" applyNumberFormat="1" applyFont="1" applyFill="1" applyBorder="1"/>
    <xf numFmtId="0" fontId="6" fillId="10" borderId="1" xfId="0" applyFont="1" applyFill="1" applyBorder="1"/>
    <xf numFmtId="0" fontId="1" fillId="0" borderId="2" xfId="0" applyFont="1" applyBorder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9" xfId="0" applyFont="1" applyBorder="1"/>
    <xf numFmtId="164" fontId="1" fillId="7" borderId="12" xfId="0" applyNumberFormat="1" applyFont="1" applyFill="1" applyBorder="1"/>
    <xf numFmtId="164" fontId="1" fillId="7" borderId="3" xfId="0" applyNumberFormat="1" applyFont="1" applyFill="1" applyBorder="1"/>
    <xf numFmtId="0" fontId="1" fillId="0" borderId="0" xfId="0" applyFont="1" applyBorder="1"/>
    <xf numFmtId="0" fontId="1" fillId="0" borderId="3" xfId="0" applyFont="1" applyBorder="1"/>
    <xf numFmtId="0" fontId="2" fillId="8" borderId="24" xfId="0" applyFont="1" applyFill="1" applyBorder="1"/>
    <xf numFmtId="0" fontId="1" fillId="8" borderId="24" xfId="0" applyFont="1" applyFill="1" applyBorder="1"/>
    <xf numFmtId="0" fontId="1" fillId="8" borderId="25" xfId="0" applyFont="1" applyFill="1" applyBorder="1"/>
    <xf numFmtId="0" fontId="1" fillId="5" borderId="28" xfId="0" applyFont="1" applyFill="1" applyBorder="1" applyAlignment="1">
      <alignment vertical="top"/>
    </xf>
    <xf numFmtId="0" fontId="1" fillId="0" borderId="0" xfId="0" applyNumberFormat="1" applyFont="1"/>
    <xf numFmtId="0" fontId="1" fillId="0" borderId="1" xfId="0" applyNumberFormat="1" applyFont="1" applyBorder="1"/>
    <xf numFmtId="0" fontId="2" fillId="0" borderId="0" xfId="0" applyFont="1" applyAlignment="1">
      <alignment wrapText="1"/>
    </xf>
    <xf numFmtId="0" fontId="1" fillId="0" borderId="4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0" xfId="0" applyFont="1" applyBorder="1"/>
    <xf numFmtId="0" fontId="1" fillId="0" borderId="37" xfId="0" applyFont="1" applyBorder="1"/>
    <xf numFmtId="0" fontId="1" fillId="0" borderId="35" xfId="0" applyFont="1" applyBorder="1"/>
    <xf numFmtId="0" fontId="2" fillId="8" borderId="35" xfId="0" applyFont="1" applyFill="1" applyBorder="1"/>
    <xf numFmtId="0" fontId="0" fillId="0" borderId="0" xfId="0"/>
    <xf numFmtId="0" fontId="0" fillId="0" borderId="3" xfId="0" applyBorder="1"/>
    <xf numFmtId="0" fontId="1" fillId="0" borderId="27" xfId="0" applyFont="1" applyBorder="1"/>
    <xf numFmtId="0" fontId="1" fillId="0" borderId="31" xfId="0" applyFont="1" applyBorder="1"/>
    <xf numFmtId="0" fontId="1" fillId="0" borderId="0" xfId="0" applyFont="1" applyAlignment="1">
      <alignment wrapText="1"/>
    </xf>
    <xf numFmtId="0" fontId="1" fillId="8" borderId="37" xfId="0" applyFont="1" applyFill="1" applyBorder="1"/>
    <xf numFmtId="0" fontId="1" fillId="8" borderId="35" xfId="0" applyFont="1" applyFill="1" applyBorder="1"/>
    <xf numFmtId="0" fontId="1" fillId="8" borderId="36" xfId="0" applyFont="1" applyFill="1" applyBorder="1"/>
    <xf numFmtId="164" fontId="1" fillId="0" borderId="0" xfId="0" applyNumberFormat="1" applyFont="1" applyAlignment="1">
      <alignment horizontal="left"/>
    </xf>
    <xf numFmtId="0" fontId="1" fillId="9" borderId="35" xfId="0" applyFont="1" applyFill="1" applyBorder="1"/>
    <xf numFmtId="0" fontId="1" fillId="0" borderId="0" xfId="0" applyFont="1" applyBorder="1"/>
    <xf numFmtId="164" fontId="1" fillId="7" borderId="3" xfId="0" applyNumberFormat="1" applyFont="1" applyFill="1" applyBorder="1"/>
    <xf numFmtId="0" fontId="2" fillId="9" borderId="35" xfId="0" applyFont="1" applyFill="1" applyBorder="1"/>
    <xf numFmtId="164" fontId="0" fillId="7" borderId="0" xfId="0" applyNumberFormat="1" applyFill="1" applyBorder="1"/>
    <xf numFmtId="164" fontId="1" fillId="3" borderId="0" xfId="0" applyNumberFormat="1" applyFont="1" applyFill="1" applyBorder="1"/>
    <xf numFmtId="9" fontId="2" fillId="9" borderId="36" xfId="0" applyNumberFormat="1" applyFont="1" applyFill="1" applyBorder="1"/>
    <xf numFmtId="166" fontId="1" fillId="9" borderId="36" xfId="0" applyNumberFormat="1" applyFont="1" applyFill="1" applyBorder="1"/>
    <xf numFmtId="164" fontId="1" fillId="9" borderId="37" xfId="0" applyNumberFormat="1" applyFont="1" applyFill="1" applyBorder="1"/>
    <xf numFmtId="0" fontId="0" fillId="0" borderId="19" xfId="0" applyBorder="1"/>
    <xf numFmtId="0" fontId="1" fillId="0" borderId="63" xfId="0" applyFont="1" applyBorder="1"/>
    <xf numFmtId="164" fontId="1" fillId="2" borderId="0" xfId="0" applyNumberFormat="1" applyFont="1" applyFill="1" applyBorder="1"/>
    <xf numFmtId="164" fontId="1" fillId="2" borderId="1" xfId="0" applyNumberFormat="1" applyFont="1" applyFill="1" applyBorder="1"/>
    <xf numFmtId="164" fontId="1" fillId="0" borderId="9" xfId="0" applyNumberFormat="1" applyFont="1" applyBorder="1"/>
    <xf numFmtId="164" fontId="1" fillId="0" borderId="0" xfId="0" applyNumberFormat="1" applyFont="1" applyBorder="1"/>
    <xf numFmtId="164" fontId="1" fillId="0" borderId="13" xfId="0" applyNumberFormat="1" applyFont="1" applyBorder="1"/>
    <xf numFmtId="164" fontId="1" fillId="4" borderId="1" xfId="0" applyNumberFormat="1" applyFont="1" applyFill="1" applyBorder="1"/>
    <xf numFmtId="164" fontId="1" fillId="0" borderId="42" xfId="0" applyNumberFormat="1" applyFont="1" applyBorder="1"/>
    <xf numFmtId="164" fontId="1" fillId="0" borderId="12" xfId="0" applyNumberFormat="1" applyFont="1" applyBorder="1"/>
    <xf numFmtId="164" fontId="1" fillId="3" borderId="12" xfId="0" applyNumberFormat="1" applyFont="1" applyFill="1" applyBorder="1"/>
    <xf numFmtId="164" fontId="1" fillId="3" borderId="48" xfId="0" applyNumberFormat="1" applyFont="1" applyFill="1" applyBorder="1"/>
    <xf numFmtId="164" fontId="1" fillId="0" borderId="48" xfId="0" applyNumberFormat="1" applyFont="1" applyFill="1" applyBorder="1"/>
    <xf numFmtId="164" fontId="1" fillId="7" borderId="64" xfId="0" applyNumberFormat="1" applyFont="1" applyFill="1" applyBorder="1"/>
    <xf numFmtId="0" fontId="1" fillId="0" borderId="48" xfId="0" applyFont="1" applyBorder="1"/>
    <xf numFmtId="164" fontId="1" fillId="8" borderId="24" xfId="0" applyNumberFormat="1" applyFont="1" applyFill="1" applyBorder="1"/>
    <xf numFmtId="164" fontId="1" fillId="0" borderId="40" xfId="0" applyNumberFormat="1" applyFont="1" applyFill="1" applyBorder="1"/>
    <xf numFmtId="164" fontId="1" fillId="7" borderId="2" xfId="0" applyNumberFormat="1" applyFont="1" applyFill="1" applyBorder="1"/>
    <xf numFmtId="164" fontId="1" fillId="8" borderId="37" xfId="0" applyNumberFormat="1" applyFont="1" applyFill="1" applyBorder="1"/>
    <xf numFmtId="164" fontId="1" fillId="9" borderId="34" xfId="0" applyNumberFormat="1" applyFont="1" applyFill="1" applyBorder="1"/>
    <xf numFmtId="0" fontId="1" fillId="10" borderId="19" xfId="0" applyFont="1" applyFill="1" applyBorder="1"/>
    <xf numFmtId="0" fontId="1" fillId="0" borderId="6" xfId="0" applyFont="1" applyFill="1" applyBorder="1"/>
    <xf numFmtId="0" fontId="1" fillId="0" borderId="7" xfId="0" applyFont="1" applyBorder="1"/>
    <xf numFmtId="0" fontId="1" fillId="0" borderId="66" xfId="0" applyFont="1" applyBorder="1"/>
    <xf numFmtId="0" fontId="1" fillId="0" borderId="66" xfId="0" applyFont="1" applyFill="1" applyBorder="1"/>
    <xf numFmtId="0" fontId="1" fillId="10" borderId="63" xfId="0" applyFont="1" applyFill="1" applyBorder="1"/>
    <xf numFmtId="164" fontId="1" fillId="10" borderId="6" xfId="0" applyNumberFormat="1" applyFont="1" applyFill="1" applyBorder="1"/>
    <xf numFmtId="164" fontId="1" fillId="10" borderId="7" xfId="0" applyNumberFormat="1" applyFont="1" applyFill="1" applyBorder="1"/>
    <xf numFmtId="164" fontId="1" fillId="10" borderId="66" xfId="0" applyNumberFormat="1" applyFont="1" applyFill="1" applyBorder="1"/>
    <xf numFmtId="164" fontId="1" fillId="10" borderId="8" xfId="0" applyNumberFormat="1" applyFont="1" applyFill="1" applyBorder="1"/>
    <xf numFmtId="164" fontId="1" fillId="0" borderId="66" xfId="0" applyNumberFormat="1" applyFont="1" applyBorder="1"/>
    <xf numFmtId="164" fontId="1" fillId="0" borderId="65" xfId="0" applyNumberFormat="1" applyFont="1" applyBorder="1"/>
    <xf numFmtId="0" fontId="1" fillId="0" borderId="67" xfId="0" applyFont="1" applyBorder="1"/>
    <xf numFmtId="0" fontId="1" fillId="0" borderId="68" xfId="0" applyFont="1" applyBorder="1"/>
    <xf numFmtId="164" fontId="1" fillId="0" borderId="69" xfId="0" applyNumberFormat="1" applyFont="1" applyBorder="1"/>
    <xf numFmtId="0" fontId="0" fillId="0" borderId="70" xfId="0" applyBorder="1"/>
    <xf numFmtId="164" fontId="1" fillId="0" borderId="5" xfId="0" applyNumberFormat="1" applyFont="1" applyBorder="1"/>
    <xf numFmtId="164" fontId="1" fillId="10" borderId="63" xfId="0" applyNumberFormat="1" applyFont="1" applyFill="1" applyBorder="1"/>
    <xf numFmtId="0" fontId="1" fillId="0" borderId="19" xfId="0" applyFont="1" applyBorder="1"/>
    <xf numFmtId="0" fontId="1" fillId="0" borderId="53" xfId="0" applyFont="1" applyBorder="1"/>
    <xf numFmtId="0" fontId="1" fillId="0" borderId="72" xfId="0" applyFont="1" applyBorder="1"/>
    <xf numFmtId="164" fontId="1" fillId="0" borderId="71" xfId="0" applyNumberFormat="1" applyFont="1" applyBorder="1"/>
    <xf numFmtId="0" fontId="1" fillId="4" borderId="38" xfId="0" applyFont="1" applyFill="1" applyBorder="1"/>
    <xf numFmtId="164" fontId="1" fillId="4" borderId="50" xfId="0" applyNumberFormat="1" applyFont="1" applyFill="1" applyBorder="1"/>
    <xf numFmtId="164" fontId="1" fillId="4" borderId="26" xfId="0" applyNumberFormat="1" applyFont="1" applyFill="1" applyBorder="1"/>
    <xf numFmtId="164" fontId="1" fillId="10" borderId="6" xfId="0" applyNumberFormat="1" applyFont="1" applyFill="1" applyBorder="1"/>
    <xf numFmtId="164" fontId="1" fillId="0" borderId="6" xfId="0" applyNumberFormat="1" applyFont="1" applyBorder="1"/>
    <xf numFmtId="164" fontId="1" fillId="0" borderId="73" xfId="0" applyNumberFormat="1" applyFont="1" applyBorder="1"/>
    <xf numFmtId="164" fontId="1" fillId="0" borderId="8" xfId="0" applyNumberFormat="1" applyFont="1" applyBorder="1"/>
    <xf numFmtId="164" fontId="1" fillId="0" borderId="76" xfId="0" applyNumberFormat="1" applyFont="1" applyBorder="1"/>
    <xf numFmtId="0" fontId="1" fillId="4" borderId="37" xfId="0" applyFont="1" applyFill="1" applyBorder="1"/>
    <xf numFmtId="164" fontId="1" fillId="0" borderId="36" xfId="0" applyNumberFormat="1" applyFont="1" applyFill="1" applyBorder="1"/>
    <xf numFmtId="164" fontId="1" fillId="0" borderId="52" xfId="0" applyNumberFormat="1" applyFont="1" applyFill="1" applyBorder="1"/>
    <xf numFmtId="0" fontId="1" fillId="0" borderId="58" xfId="0" applyFont="1" applyBorder="1"/>
    <xf numFmtId="164" fontId="1" fillId="0" borderId="59" xfId="0" applyNumberFormat="1" applyFont="1" applyBorder="1"/>
    <xf numFmtId="164" fontId="1" fillId="0" borderId="78" xfId="0" applyNumberFormat="1" applyFont="1" applyBorder="1"/>
    <xf numFmtId="164" fontId="1" fillId="4" borderId="59" xfId="0" applyNumberFormat="1" applyFont="1" applyFill="1" applyBorder="1"/>
    <xf numFmtId="0" fontId="1" fillId="4" borderId="58" xfId="0" applyFont="1" applyFill="1" applyBorder="1"/>
    <xf numFmtId="164" fontId="1" fillId="4" borderId="78" xfId="0" applyNumberFormat="1" applyFont="1" applyFill="1" applyBorder="1"/>
    <xf numFmtId="0" fontId="1" fillId="8" borderId="77" xfId="0" applyFont="1" applyFill="1" applyBorder="1"/>
    <xf numFmtId="164" fontId="1" fillId="8" borderId="76" xfId="0" applyNumberFormat="1" applyFont="1" applyFill="1" applyBorder="1"/>
    <xf numFmtId="0" fontId="1" fillId="5" borderId="38" xfId="0" applyFont="1" applyFill="1" applyBorder="1" applyAlignment="1">
      <alignment vertical="top"/>
    </xf>
    <xf numFmtId="164" fontId="1" fillId="5" borderId="50" xfId="0" applyNumberFormat="1" applyFont="1" applyFill="1" applyBorder="1" applyAlignment="1">
      <alignment vertical="top"/>
    </xf>
    <xf numFmtId="164" fontId="1" fillId="5" borderId="38" xfId="0" applyNumberFormat="1" applyFont="1" applyFill="1" applyBorder="1" applyAlignment="1">
      <alignment vertical="top"/>
    </xf>
    <xf numFmtId="164" fontId="1" fillId="5" borderId="26" xfId="0" applyNumberFormat="1" applyFont="1" applyFill="1" applyBorder="1" applyAlignment="1">
      <alignment vertical="top"/>
    </xf>
    <xf numFmtId="0" fontId="1" fillId="0" borderId="74" xfId="0" applyFont="1" applyBorder="1"/>
    <xf numFmtId="164" fontId="1" fillId="0" borderId="75" xfId="0" applyNumberFormat="1" applyFont="1" applyBorder="1"/>
    <xf numFmtId="164" fontId="1" fillId="0" borderId="72" xfId="0" applyNumberFormat="1" applyFont="1" applyFill="1" applyBorder="1"/>
    <xf numFmtId="164" fontId="1" fillId="0" borderId="15" xfId="0" applyNumberFormat="1" applyFont="1" applyFill="1" applyBorder="1"/>
    <xf numFmtId="164" fontId="1" fillId="0" borderId="71" xfId="0" applyNumberFormat="1" applyFont="1" applyFill="1" applyBorder="1"/>
    <xf numFmtId="164" fontId="1" fillId="7" borderId="47" xfId="0" applyNumberFormat="1" applyFont="1" applyFill="1" applyBorder="1"/>
    <xf numFmtId="0" fontId="1" fillId="0" borderId="82" xfId="0" applyFont="1" applyBorder="1"/>
    <xf numFmtId="0" fontId="1" fillId="8" borderId="38" xfId="0" applyFont="1" applyFill="1" applyBorder="1"/>
    <xf numFmtId="164" fontId="1" fillId="8" borderId="50" xfId="0" applyNumberFormat="1" applyFont="1" applyFill="1" applyBorder="1"/>
    <xf numFmtId="164" fontId="1" fillId="8" borderId="26" xfId="0" applyNumberFormat="1" applyFont="1" applyFill="1" applyBorder="1"/>
    <xf numFmtId="0" fontId="1" fillId="12" borderId="19" xfId="0" applyFont="1" applyFill="1" applyBorder="1"/>
    <xf numFmtId="164" fontId="1" fillId="9" borderId="26" xfId="0" applyNumberFormat="1" applyFont="1" applyFill="1" applyBorder="1"/>
    <xf numFmtId="164" fontId="1" fillId="9" borderId="38" xfId="0" applyNumberFormat="1" applyFont="1" applyFill="1" applyBorder="1"/>
    <xf numFmtId="164" fontId="1" fillId="9" borderId="50" xfId="0" applyNumberFormat="1" applyFont="1" applyFill="1" applyBorder="1"/>
    <xf numFmtId="0" fontId="1" fillId="6" borderId="65" xfId="0" applyFont="1" applyFill="1" applyBorder="1"/>
    <xf numFmtId="0" fontId="1" fillId="12" borderId="0" xfId="0" applyFont="1" applyFill="1" applyBorder="1"/>
    <xf numFmtId="0" fontId="1" fillId="0" borderId="5" xfId="0" applyFont="1" applyFill="1" applyBorder="1"/>
    <xf numFmtId="0" fontId="1" fillId="12" borderId="63" xfId="0" applyFont="1" applyFill="1" applyBorder="1"/>
    <xf numFmtId="164" fontId="1" fillId="12" borderId="6" xfId="0" applyNumberFormat="1" applyFont="1" applyFill="1" applyBorder="1"/>
    <xf numFmtId="164" fontId="1" fillId="12" borderId="83" xfId="0" applyNumberFormat="1" applyFont="1" applyFill="1" applyBorder="1"/>
    <xf numFmtId="164" fontId="1" fillId="0" borderId="84" xfId="0" applyNumberFormat="1" applyFont="1" applyBorder="1"/>
    <xf numFmtId="0" fontId="1" fillId="12" borderId="74" xfId="0" applyFont="1" applyFill="1" applyBorder="1"/>
    <xf numFmtId="164" fontId="1" fillId="12" borderId="75" xfId="0" applyNumberFormat="1" applyFont="1" applyFill="1" applyBorder="1"/>
    <xf numFmtId="164" fontId="1" fillId="4" borderId="38" xfId="0" applyNumberFormat="1" applyFont="1" applyFill="1" applyBorder="1"/>
    <xf numFmtId="164" fontId="1" fillId="12" borderId="55" xfId="0" applyNumberFormat="1" applyFont="1" applyFill="1" applyBorder="1"/>
    <xf numFmtId="164" fontId="1" fillId="0" borderId="7" xfId="0" applyNumberFormat="1" applyFont="1" applyFill="1" applyBorder="1"/>
    <xf numFmtId="164" fontId="1" fillId="0" borderId="79" xfId="0" applyNumberFormat="1" applyFont="1" applyBorder="1"/>
    <xf numFmtId="164" fontId="1" fillId="8" borderId="77" xfId="0" applyNumberFormat="1" applyFont="1" applyFill="1" applyBorder="1"/>
    <xf numFmtId="164" fontId="1" fillId="5" borderId="36" xfId="0" applyNumberFormat="1" applyFont="1" applyFill="1" applyBorder="1" applyAlignment="1">
      <alignment vertical="top"/>
    </xf>
    <xf numFmtId="164" fontId="1" fillId="8" borderId="38" xfId="0" applyNumberFormat="1" applyFont="1" applyFill="1" applyBorder="1"/>
    <xf numFmtId="6" fontId="1" fillId="12" borderId="6" xfId="0" applyNumberFormat="1" applyFont="1" applyFill="1" applyBorder="1"/>
    <xf numFmtId="6" fontId="1" fillId="8" borderId="6" xfId="0" applyNumberFormat="1" applyFont="1" applyFill="1" applyBorder="1"/>
    <xf numFmtId="164" fontId="1" fillId="8" borderId="57" xfId="0" applyNumberFormat="1" applyFont="1" applyFill="1" applyBorder="1"/>
    <xf numFmtId="6" fontId="1" fillId="9" borderId="50" xfId="0" applyNumberFormat="1" applyFont="1" applyFill="1" applyBorder="1"/>
    <xf numFmtId="6" fontId="1" fillId="9" borderId="7" xfId="0" applyNumberFormat="1" applyFont="1" applyFill="1" applyBorder="1"/>
    <xf numFmtId="0" fontId="1" fillId="0" borderId="0" xfId="0" applyFont="1"/>
    <xf numFmtId="0" fontId="1" fillId="0" borderId="46" xfId="0" applyFont="1" applyBorder="1"/>
    <xf numFmtId="0" fontId="1" fillId="0" borderId="49" xfId="0" applyFont="1" applyBorder="1"/>
    <xf numFmtId="164" fontId="1" fillId="7" borderId="3" xfId="0" applyNumberFormat="1" applyFont="1" applyFill="1" applyBorder="1"/>
    <xf numFmtId="0" fontId="1" fillId="0" borderId="0" xfId="0" applyFont="1" applyBorder="1"/>
    <xf numFmtId="0" fontId="1" fillId="0" borderId="3" xfId="0" applyFont="1" applyBorder="1"/>
    <xf numFmtId="0" fontId="1" fillId="0" borderId="13" xfId="0" applyFont="1" applyBorder="1"/>
    <xf numFmtId="0" fontId="1" fillId="0" borderId="16" xfId="0" applyFont="1" applyBorder="1"/>
    <xf numFmtId="164" fontId="1" fillId="0" borderId="6" xfId="0" applyNumberFormat="1" applyFont="1" applyBorder="1"/>
    <xf numFmtId="164" fontId="1" fillId="10" borderId="6" xfId="0" applyNumberFormat="1" applyFont="1" applyFill="1" applyBorder="1"/>
    <xf numFmtId="164" fontId="1" fillId="0" borderId="72" xfId="0" applyNumberFormat="1" applyFont="1" applyFill="1" applyBorder="1"/>
    <xf numFmtId="164" fontId="1" fillId="12" borderId="6" xfId="0" applyNumberFormat="1" applyFont="1" applyFill="1" applyBorder="1"/>
    <xf numFmtId="164" fontId="1" fillId="12" borderId="7" xfId="0" applyNumberFormat="1" applyFont="1" applyFill="1" applyBorder="1"/>
    <xf numFmtId="0" fontId="1" fillId="0" borderId="19" xfId="0" applyFont="1" applyFill="1" applyBorder="1"/>
    <xf numFmtId="164" fontId="1" fillId="0" borderId="54" xfId="0" applyNumberFormat="1" applyFont="1" applyBorder="1"/>
    <xf numFmtId="0" fontId="1" fillId="3" borderId="0" xfId="0" applyFont="1" applyFill="1" applyBorder="1"/>
    <xf numFmtId="0" fontId="1" fillId="3" borderId="12" xfId="0" applyFont="1" applyFill="1" applyBorder="1"/>
    <xf numFmtId="164" fontId="1" fillId="0" borderId="42" xfId="0" applyNumberFormat="1" applyFont="1" applyFill="1" applyBorder="1"/>
    <xf numFmtId="164" fontId="1" fillId="0" borderId="22" xfId="0" applyNumberFormat="1" applyFont="1" applyFill="1" applyBorder="1"/>
    <xf numFmtId="0" fontId="1" fillId="3" borderId="64" xfId="0" applyFont="1" applyFill="1" applyBorder="1"/>
    <xf numFmtId="0" fontId="7" fillId="3" borderId="48" xfId="0" applyFont="1" applyFill="1" applyBorder="1"/>
    <xf numFmtId="0" fontId="7" fillId="3" borderId="46" xfId="0" applyFont="1" applyFill="1" applyBorder="1"/>
    <xf numFmtId="164" fontId="1" fillId="0" borderId="86" xfId="0" applyNumberFormat="1" applyFont="1" applyBorder="1"/>
    <xf numFmtId="164" fontId="1" fillId="10" borderId="87" xfId="0" applyNumberFormat="1" applyFont="1" applyFill="1" applyBorder="1"/>
    <xf numFmtId="164" fontId="1" fillId="12" borderId="87" xfId="0" applyNumberFormat="1" applyFont="1" applyFill="1" applyBorder="1"/>
    <xf numFmtId="0" fontId="1" fillId="6" borderId="32" xfId="0" applyFont="1" applyFill="1" applyBorder="1"/>
    <xf numFmtId="0" fontId="1" fillId="6" borderId="29" xfId="0" applyFont="1" applyFill="1" applyBorder="1"/>
    <xf numFmtId="0" fontId="1" fillId="6" borderId="28" xfId="0" applyFont="1" applyFill="1" applyBorder="1"/>
    <xf numFmtId="0" fontId="1" fillId="6" borderId="26" xfId="0" applyFont="1" applyFill="1" applyBorder="1"/>
    <xf numFmtId="0" fontId="1" fillId="0" borderId="0" xfId="0" applyNumberFormat="1" applyFont="1" applyBorder="1"/>
    <xf numFmtId="0" fontId="7" fillId="3" borderId="12" xfId="0" applyFont="1" applyFill="1" applyBorder="1"/>
    <xf numFmtId="0" fontId="7" fillId="3" borderId="0" xfId="0" applyFont="1" applyFill="1" applyBorder="1"/>
    <xf numFmtId="0" fontId="1" fillId="8" borderId="1" xfId="0" applyFont="1" applyFill="1" applyBorder="1"/>
    <xf numFmtId="164" fontId="1" fillId="8" borderId="4" xfId="0" applyNumberFormat="1" applyFont="1" applyFill="1" applyBorder="1"/>
    <xf numFmtId="0" fontId="1" fillId="6" borderId="19" xfId="0" applyFont="1" applyFill="1" applyBorder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94" xfId="0" applyFont="1" applyBorder="1"/>
    <xf numFmtId="164" fontId="1" fillId="0" borderId="87" xfId="0" applyNumberFormat="1" applyFont="1" applyBorder="1"/>
    <xf numFmtId="164" fontId="1" fillId="9" borderId="8" xfId="0" applyNumberFormat="1" applyFont="1" applyFill="1" applyBorder="1"/>
    <xf numFmtId="164" fontId="1" fillId="9" borderId="57" xfId="0" applyNumberFormat="1" applyFont="1" applyFill="1" applyBorder="1"/>
    <xf numFmtId="164" fontId="1" fillId="0" borderId="57" xfId="0" applyNumberFormat="1" applyFont="1" applyBorder="1"/>
    <xf numFmtId="164" fontId="1" fillId="9" borderId="63" xfId="0" applyNumberFormat="1" applyFont="1" applyFill="1" applyBorder="1"/>
    <xf numFmtId="164" fontId="1" fillId="9" borderId="7" xfId="0" applyNumberFormat="1" applyFont="1" applyFill="1" applyBorder="1"/>
    <xf numFmtId="0" fontId="1" fillId="0" borderId="35" xfId="0" applyFont="1" applyBorder="1" applyAlignment="1"/>
    <xf numFmtId="0" fontId="1" fillId="0" borderId="36" xfId="0" applyFont="1" applyBorder="1" applyAlignment="1"/>
    <xf numFmtId="164" fontId="1" fillId="0" borderId="6" xfId="0" applyNumberFormat="1" applyFont="1" applyBorder="1"/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33" xfId="0" applyFont="1" applyBorder="1"/>
    <xf numFmtId="0" fontId="1" fillId="0" borderId="31" xfId="0" applyFont="1" applyBorder="1"/>
    <xf numFmtId="0" fontId="1" fillId="0" borderId="12" xfId="0" applyFont="1" applyBorder="1"/>
    <xf numFmtId="0" fontId="1" fillId="0" borderId="3" xfId="0" applyFont="1" applyBorder="1"/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164" fontId="1" fillId="7" borderId="12" xfId="0" applyNumberFormat="1" applyFont="1" applyFill="1" applyBorder="1"/>
    <xf numFmtId="164" fontId="1" fillId="7" borderId="3" xfId="0" applyNumberFormat="1" applyFont="1" applyFill="1" applyBorder="1"/>
    <xf numFmtId="164" fontId="0" fillId="7" borderId="12" xfId="0" applyNumberFormat="1" applyFill="1" applyBorder="1"/>
    <xf numFmtId="164" fontId="0" fillId="7" borderId="3" xfId="0" applyNumberFormat="1" applyFill="1" applyBorder="1"/>
    <xf numFmtId="0" fontId="1" fillId="0" borderId="4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0" xfId="0" applyFont="1" applyBorder="1"/>
    <xf numFmtId="0" fontId="1" fillId="0" borderId="54" xfId="0" applyFont="1" applyBorder="1"/>
    <xf numFmtId="0" fontId="2" fillId="0" borderId="13" xfId="0" applyFont="1" applyBorder="1"/>
    <xf numFmtId="0" fontId="2" fillId="0" borderId="14" xfId="0" applyFont="1" applyBorder="1"/>
    <xf numFmtId="0" fontId="1" fillId="0" borderId="3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2" fillId="0" borderId="35" xfId="0" applyFont="1" applyFill="1" applyBorder="1"/>
    <xf numFmtId="0" fontId="2" fillId="0" borderId="36" xfId="0" applyFont="1" applyFill="1" applyBorder="1"/>
    <xf numFmtId="0" fontId="1" fillId="0" borderId="0" xfId="0" applyFont="1" applyBorder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60" xfId="0" applyFont="1" applyBorder="1"/>
    <xf numFmtId="0" fontId="1" fillId="0" borderId="61" xfId="0" applyFont="1" applyBorder="1"/>
    <xf numFmtId="0" fontId="1" fillId="0" borderId="62" xfId="0" applyFont="1" applyBorder="1"/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1" fillId="6" borderId="2" xfId="0" applyFont="1" applyFill="1" applyBorder="1"/>
    <xf numFmtId="0" fontId="1" fillId="0" borderId="2" xfId="0" applyFont="1" applyBorder="1"/>
    <xf numFmtId="0" fontId="2" fillId="0" borderId="3" xfId="0" applyFont="1" applyBorder="1"/>
    <xf numFmtId="0" fontId="2" fillId="8" borderId="24" xfId="0" applyFont="1" applyFill="1" applyBorder="1"/>
    <xf numFmtId="0" fontId="1" fillId="8" borderId="24" xfId="0" applyFont="1" applyFill="1" applyBorder="1"/>
    <xf numFmtId="0" fontId="1" fillId="8" borderId="25" xfId="0" applyFont="1" applyFill="1" applyBorder="1"/>
    <xf numFmtId="0" fontId="1" fillId="5" borderId="28" xfId="0" applyFont="1" applyFill="1" applyBorder="1" applyAlignment="1">
      <alignment vertical="top"/>
    </xf>
    <xf numFmtId="0" fontId="2" fillId="0" borderId="0" xfId="0" applyFont="1" applyBorder="1"/>
    <xf numFmtId="0" fontId="2" fillId="5" borderId="32" xfId="0" applyFont="1" applyFill="1" applyBorder="1" applyAlignment="1">
      <alignment vertical="top"/>
    </xf>
    <xf numFmtId="0" fontId="2" fillId="5" borderId="50" xfId="0" applyFont="1" applyFill="1" applyBorder="1" applyAlignment="1">
      <alignment vertical="top"/>
    </xf>
    <xf numFmtId="0" fontId="2" fillId="0" borderId="0" xfId="0" applyFont="1" applyBorder="1" applyAlignment="1">
      <alignment horizontal="center"/>
    </xf>
    <xf numFmtId="0" fontId="1" fillId="0" borderId="0" xfId="0" applyNumberFormat="1" applyFont="1"/>
    <xf numFmtId="0" fontId="1" fillId="0" borderId="1" xfId="0" applyNumberFormat="1" applyFont="1" applyBorder="1"/>
    <xf numFmtId="49" fontId="1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51" xfId="0" applyFont="1" applyBorder="1"/>
    <xf numFmtId="0" fontId="2" fillId="0" borderId="2" xfId="0" applyFont="1" applyBorder="1"/>
    <xf numFmtId="0" fontId="2" fillId="0" borderId="54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46" xfId="0" applyFont="1" applyBorder="1"/>
    <xf numFmtId="0" fontId="1" fillId="0" borderId="49" xfId="0" applyFont="1" applyBorder="1"/>
    <xf numFmtId="164" fontId="1" fillId="7" borderId="40" xfId="0" applyNumberFormat="1" applyFont="1" applyFill="1" applyBorder="1"/>
    <xf numFmtId="164" fontId="1" fillId="7" borderId="54" xfId="0" applyNumberFormat="1" applyFont="1" applyFill="1" applyBorder="1"/>
    <xf numFmtId="0" fontId="1" fillId="0" borderId="41" xfId="0" applyFont="1" applyBorder="1"/>
    <xf numFmtId="0" fontId="2" fillId="8" borderId="37" xfId="0" applyFont="1" applyFill="1" applyBorder="1"/>
    <xf numFmtId="0" fontId="2" fillId="8" borderId="35" xfId="0" applyFont="1" applyFill="1" applyBorder="1"/>
    <xf numFmtId="0" fontId="2" fillId="8" borderId="36" xfId="0" applyFont="1" applyFill="1" applyBorder="1"/>
    <xf numFmtId="0" fontId="2" fillId="0" borderId="0" xfId="0" applyFont="1" applyFill="1" applyBorder="1"/>
    <xf numFmtId="0" fontId="2" fillId="0" borderId="6" xfId="0" applyFont="1" applyFill="1" applyBorder="1"/>
    <xf numFmtId="0" fontId="1" fillId="0" borderId="38" xfId="0" applyFont="1" applyFill="1" applyBorder="1"/>
    <xf numFmtId="0" fontId="1" fillId="0" borderId="28" xfId="0" applyFont="1" applyFill="1" applyBorder="1"/>
    <xf numFmtId="0" fontId="1" fillId="0" borderId="29" xfId="0" applyFont="1" applyFill="1" applyBorder="1"/>
    <xf numFmtId="0" fontId="1" fillId="0" borderId="37" xfId="0" applyFont="1" applyBorder="1"/>
    <xf numFmtId="0" fontId="1" fillId="0" borderId="35" xfId="0" applyFont="1" applyBorder="1"/>
    <xf numFmtId="0" fontId="1" fillId="0" borderId="36" xfId="0" applyFont="1" applyBorder="1"/>
    <xf numFmtId="0" fontId="2" fillId="0" borderId="27" xfId="0" applyFont="1" applyBorder="1"/>
    <xf numFmtId="0" fontId="0" fillId="0" borderId="0" xfId="0"/>
    <xf numFmtId="0" fontId="0" fillId="0" borderId="3" xfId="0" applyBorder="1"/>
    <xf numFmtId="0" fontId="0" fillId="0" borderId="46" xfId="0" applyBorder="1"/>
    <xf numFmtId="0" fontId="0" fillId="0" borderId="49" xfId="0" applyBorder="1"/>
    <xf numFmtId="0" fontId="2" fillId="0" borderId="31" xfId="0" applyFont="1" applyBorder="1"/>
    <xf numFmtId="164" fontId="1" fillId="7" borderId="12" xfId="0" applyNumberFormat="1" applyFont="1" applyFill="1" applyBorder="1" applyAlignment="1">
      <alignment horizontal="center"/>
    </xf>
    <xf numFmtId="164" fontId="1" fillId="7" borderId="3" xfId="0" applyNumberFormat="1" applyFont="1" applyFill="1" applyBorder="1" applyAlignment="1">
      <alignment horizontal="center"/>
    </xf>
    <xf numFmtId="0" fontId="1" fillId="0" borderId="27" xfId="0" applyFont="1" applyBorder="1"/>
    <xf numFmtId="164" fontId="1" fillId="7" borderId="48" xfId="0" applyNumberFormat="1" applyFont="1" applyFill="1" applyBorder="1"/>
    <xf numFmtId="164" fontId="1" fillId="7" borderId="49" xfId="0" applyNumberFormat="1" applyFont="1" applyFill="1" applyBorder="1"/>
    <xf numFmtId="0" fontId="1" fillId="8" borderId="35" xfId="0" applyFont="1" applyFill="1" applyBorder="1"/>
    <xf numFmtId="0" fontId="1" fillId="8" borderId="36" xfId="0" applyFont="1" applyFill="1" applyBorder="1"/>
    <xf numFmtId="6" fontId="1" fillId="7" borderId="12" xfId="0" applyNumberFormat="1" applyFont="1" applyFill="1" applyBorder="1"/>
    <xf numFmtId="0" fontId="1" fillId="7" borderId="3" xfId="0" applyFont="1" applyFill="1" applyBorder="1"/>
    <xf numFmtId="164" fontId="1" fillId="0" borderId="0" xfId="0" applyNumberFormat="1" applyFont="1" applyAlignment="1">
      <alignment horizontal="left"/>
    </xf>
    <xf numFmtId="0" fontId="2" fillId="9" borderId="37" xfId="0" applyFont="1" applyFill="1" applyBorder="1"/>
    <xf numFmtId="0" fontId="1" fillId="9" borderId="35" xfId="0" applyFont="1" applyFill="1" applyBorder="1"/>
    <xf numFmtId="0" fontId="1" fillId="9" borderId="36" xfId="0" applyFont="1" applyFill="1" applyBorder="1"/>
    <xf numFmtId="0" fontId="1" fillId="0" borderId="0" xfId="0" applyFont="1" applyAlignment="1">
      <alignment wrapText="1"/>
    </xf>
    <xf numFmtId="164" fontId="2" fillId="8" borderId="35" xfId="0" applyNumberFormat="1" applyFont="1" applyFill="1" applyBorder="1"/>
    <xf numFmtId="164" fontId="2" fillId="8" borderId="36" xfId="0" applyNumberFormat="1" applyFont="1" applyFill="1" applyBorder="1"/>
    <xf numFmtId="0" fontId="1" fillId="8" borderId="37" xfId="0" applyFont="1" applyFill="1" applyBorder="1"/>
    <xf numFmtId="0" fontId="2" fillId="9" borderId="34" xfId="0" applyFont="1" applyFill="1" applyBorder="1"/>
    <xf numFmtId="0" fontId="2" fillId="9" borderId="24" xfId="0" applyFont="1" applyFill="1" applyBorder="1"/>
    <xf numFmtId="0" fontId="2" fillId="9" borderId="25" xfId="0" applyFont="1" applyFill="1" applyBorder="1"/>
    <xf numFmtId="0" fontId="2" fillId="0" borderId="51" xfId="0" applyFont="1" applyBorder="1"/>
    <xf numFmtId="0" fontId="1" fillId="0" borderId="39" xfId="0" applyFont="1" applyBorder="1"/>
    <xf numFmtId="166" fontId="1" fillId="9" borderId="37" xfId="0" applyNumberFormat="1" applyFont="1" applyFill="1" applyBorder="1"/>
    <xf numFmtId="164" fontId="1" fillId="9" borderId="36" xfId="0" applyNumberFormat="1" applyFont="1" applyFill="1" applyBorder="1"/>
    <xf numFmtId="164" fontId="1" fillId="9" borderId="37" xfId="0" applyNumberFormat="1" applyFont="1" applyFill="1" applyBorder="1"/>
    <xf numFmtId="0" fontId="1" fillId="0" borderId="58" xfId="0" applyFont="1" applyFill="1" applyBorder="1"/>
    <xf numFmtId="0" fontId="1" fillId="0" borderId="35" xfId="0" applyFont="1" applyFill="1" applyBorder="1"/>
    <xf numFmtId="0" fontId="1" fillId="0" borderId="59" xfId="0" applyFont="1" applyFill="1" applyBorder="1"/>
    <xf numFmtId="0" fontId="2" fillId="9" borderId="35" xfId="0" applyFont="1" applyFill="1" applyBorder="1"/>
    <xf numFmtId="164" fontId="1" fillId="9" borderId="35" xfId="0" applyNumberFormat="1" applyFont="1" applyFill="1" applyBorder="1"/>
    <xf numFmtId="0" fontId="1" fillId="0" borderId="5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3" xfId="0" applyFont="1" applyBorder="1"/>
    <xf numFmtId="0" fontId="1" fillId="0" borderId="19" xfId="0" applyFont="1" applyBorder="1"/>
    <xf numFmtId="0" fontId="1" fillId="0" borderId="67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164" fontId="1" fillId="10" borderId="81" xfId="0" applyNumberFormat="1" applyFont="1" applyFill="1" applyBorder="1"/>
    <xf numFmtId="164" fontId="1" fillId="10" borderId="55" xfId="0" applyNumberFormat="1" applyFont="1" applyFill="1" applyBorder="1"/>
    <xf numFmtId="164" fontId="1" fillId="0" borderId="72" xfId="0" applyNumberFormat="1" applyFont="1" applyFill="1" applyBorder="1"/>
    <xf numFmtId="164" fontId="1" fillId="0" borderId="15" xfId="0" applyNumberFormat="1" applyFont="1" applyFill="1" applyBorder="1"/>
    <xf numFmtId="164" fontId="1" fillId="10" borderId="19" xfId="0" applyNumberFormat="1" applyFont="1" applyFill="1" applyBorder="1"/>
    <xf numFmtId="164" fontId="1" fillId="10" borderId="6" xfId="0" applyNumberFormat="1" applyFont="1" applyFill="1" applyBorder="1"/>
    <xf numFmtId="0" fontId="1" fillId="0" borderId="19" xfId="0" applyFont="1" applyFill="1" applyBorder="1"/>
    <xf numFmtId="0" fontId="1" fillId="0" borderId="6" xfId="0" applyFont="1" applyFill="1" applyBorder="1"/>
    <xf numFmtId="0" fontId="1" fillId="0" borderId="88" xfId="0" applyFont="1" applyBorder="1"/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77" xfId="0" applyNumberFormat="1" applyFont="1" applyBorder="1"/>
    <xf numFmtId="164" fontId="1" fillId="0" borderId="30" xfId="0" applyNumberFormat="1" applyFont="1" applyBorder="1"/>
    <xf numFmtId="164" fontId="1" fillId="9" borderId="38" xfId="0" applyNumberFormat="1" applyFont="1" applyFill="1" applyBorder="1"/>
    <xf numFmtId="164" fontId="1" fillId="9" borderId="50" xfId="0" applyNumberFormat="1" applyFont="1" applyFill="1" applyBorder="1"/>
    <xf numFmtId="164" fontId="1" fillId="0" borderId="19" xfId="0" applyNumberFormat="1" applyFont="1" applyBorder="1"/>
    <xf numFmtId="164" fontId="1" fillId="0" borderId="6" xfId="0" applyNumberFormat="1" applyFont="1" applyBorder="1"/>
    <xf numFmtId="164" fontId="1" fillId="8" borderId="38" xfId="0" applyNumberFormat="1" applyFont="1" applyFill="1" applyBorder="1"/>
    <xf numFmtId="164" fontId="1" fillId="8" borderId="50" xfId="0" applyNumberFormat="1" applyFont="1" applyFill="1" applyBorder="1"/>
    <xf numFmtId="164" fontId="1" fillId="0" borderId="72" xfId="0" applyNumberFormat="1" applyFont="1" applyBorder="1"/>
    <xf numFmtId="164" fontId="1" fillId="0" borderId="15" xfId="0" applyNumberFormat="1" applyFont="1" applyBorder="1"/>
    <xf numFmtId="164" fontId="1" fillId="10" borderId="19" xfId="0" applyNumberFormat="1" applyFont="1" applyFill="1" applyBorder="1" applyAlignment="1">
      <alignment horizontal="center"/>
    </xf>
    <xf numFmtId="164" fontId="1" fillId="10" borderId="6" xfId="0" applyNumberFormat="1" applyFont="1" applyFill="1" applyBorder="1" applyAlignment="1">
      <alignment horizontal="center"/>
    </xf>
    <xf numFmtId="164" fontId="1" fillId="10" borderId="63" xfId="0" applyNumberFormat="1" applyFont="1" applyFill="1" applyBorder="1"/>
    <xf numFmtId="164" fontId="1" fillId="10" borderId="7" xfId="0" applyNumberFormat="1" applyFont="1" applyFill="1" applyBorder="1"/>
    <xf numFmtId="164" fontId="1" fillId="0" borderId="68" xfId="0" applyNumberFormat="1" applyFont="1" applyBorder="1"/>
    <xf numFmtId="164" fontId="1" fillId="0" borderId="11" xfId="0" applyNumberFormat="1" applyFont="1" applyBorder="1"/>
    <xf numFmtId="0" fontId="2" fillId="9" borderId="1" xfId="0" applyFont="1" applyFill="1" applyBorder="1" applyAlignment="1">
      <alignment horizontal="center"/>
    </xf>
    <xf numFmtId="0" fontId="2" fillId="11" borderId="38" xfId="0" applyFont="1" applyFill="1" applyBorder="1" applyAlignment="1">
      <alignment horizontal="center"/>
    </xf>
    <xf numFmtId="0" fontId="2" fillId="11" borderId="28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/>
    </xf>
    <xf numFmtId="0" fontId="1" fillId="6" borderId="53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164" fontId="1" fillId="12" borderId="19" xfId="0" applyNumberFormat="1" applyFont="1" applyFill="1" applyBorder="1"/>
    <xf numFmtId="0" fontId="1" fillId="12" borderId="6" xfId="0" applyFont="1" applyFill="1" applyBorder="1"/>
    <xf numFmtId="0" fontId="1" fillId="0" borderId="15" xfId="0" applyFont="1" applyBorder="1"/>
    <xf numFmtId="0" fontId="1" fillId="0" borderId="67" xfId="0" applyFont="1" applyBorder="1"/>
    <xf numFmtId="0" fontId="1" fillId="0" borderId="80" xfId="0" applyFont="1" applyBorder="1"/>
    <xf numFmtId="164" fontId="1" fillId="12" borderId="81" xfId="0" applyNumberFormat="1" applyFont="1" applyFill="1" applyBorder="1"/>
    <xf numFmtId="0" fontId="1" fillId="12" borderId="55" xfId="0" applyFont="1" applyFill="1" applyBorder="1"/>
    <xf numFmtId="0" fontId="1" fillId="0" borderId="14" xfId="0" applyFont="1" applyBorder="1"/>
    <xf numFmtId="0" fontId="1" fillId="0" borderId="8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95" xfId="0" applyFont="1" applyBorder="1"/>
    <xf numFmtId="0" fontId="1" fillId="0" borderId="96" xfId="0" applyFont="1" applyBorder="1"/>
    <xf numFmtId="6" fontId="1" fillId="9" borderId="63" xfId="0" applyNumberFormat="1" applyFont="1" applyFill="1" applyBorder="1"/>
    <xf numFmtId="0" fontId="1" fillId="9" borderId="7" xfId="0" applyFont="1" applyFill="1" applyBorder="1"/>
    <xf numFmtId="0" fontId="1" fillId="0" borderId="85" xfId="0" applyFont="1" applyBorder="1"/>
    <xf numFmtId="0" fontId="1" fillId="0" borderId="79" xfId="0" applyFont="1" applyBorder="1"/>
    <xf numFmtId="6" fontId="1" fillId="12" borderId="19" xfId="0" applyNumberFormat="1" applyFont="1" applyFill="1" applyBorder="1"/>
    <xf numFmtId="0" fontId="1" fillId="0" borderId="63" xfId="0" applyFont="1" applyBorder="1"/>
    <xf numFmtId="0" fontId="1" fillId="0" borderId="7" xfId="0" applyFont="1" applyBorder="1"/>
    <xf numFmtId="6" fontId="1" fillId="8" borderId="38" xfId="0" applyNumberFormat="1" applyFont="1" applyFill="1" applyBorder="1"/>
    <xf numFmtId="0" fontId="1" fillId="8" borderId="50" xfId="0" applyFont="1" applyFill="1" applyBorder="1"/>
    <xf numFmtId="6" fontId="1" fillId="9" borderId="38" xfId="0" applyNumberFormat="1" applyFont="1" applyFill="1" applyBorder="1"/>
    <xf numFmtId="0" fontId="1" fillId="9" borderId="50" xfId="0" applyFont="1" applyFill="1" applyBorder="1"/>
    <xf numFmtId="164" fontId="1" fillId="12" borderId="6" xfId="0" applyNumberFormat="1" applyFont="1" applyFill="1" applyBorder="1"/>
    <xf numFmtId="164" fontId="1" fillId="8" borderId="58" xfId="0" applyNumberFormat="1" applyFont="1" applyFill="1" applyBorder="1"/>
    <xf numFmtId="164" fontId="1" fillId="8" borderId="59" xfId="0" applyNumberFormat="1" applyFont="1" applyFill="1" applyBorder="1"/>
    <xf numFmtId="164" fontId="1" fillId="8" borderId="37" xfId="0" applyNumberFormat="1" applyFont="1" applyFill="1" applyBorder="1"/>
    <xf numFmtId="164" fontId="1" fillId="12" borderId="63" xfId="0" applyNumberFormat="1" applyFont="1" applyFill="1" applyBorder="1"/>
    <xf numFmtId="164" fontId="1" fillId="12" borderId="7" xfId="0" applyNumberFormat="1" applyFont="1" applyFill="1" applyBorder="1"/>
    <xf numFmtId="164" fontId="1" fillId="0" borderId="58" xfId="0" applyNumberFormat="1" applyFont="1" applyBorder="1"/>
    <xf numFmtId="164" fontId="1" fillId="0" borderId="59" xfId="0" applyNumberFormat="1" applyFont="1" applyBorder="1"/>
    <xf numFmtId="0" fontId="1" fillId="8" borderId="59" xfId="0" applyFont="1" applyFill="1" applyBorder="1"/>
    <xf numFmtId="164" fontId="1" fillId="0" borderId="37" xfId="0" applyNumberFormat="1" applyFont="1" applyBorder="1"/>
    <xf numFmtId="164" fontId="1" fillId="0" borderId="58" xfId="0" applyNumberFormat="1" applyFont="1" applyFill="1" applyBorder="1"/>
    <xf numFmtId="164" fontId="1" fillId="0" borderId="59" xfId="0" applyNumberFormat="1" applyFont="1" applyFill="1" applyBorder="1"/>
    <xf numFmtId="164" fontId="1" fillId="0" borderId="37" xfId="0" applyNumberFormat="1" applyFont="1" applyFill="1" applyBorder="1"/>
    <xf numFmtId="164" fontId="1" fillId="8" borderId="58" xfId="0" applyNumberFormat="1" applyFont="1" applyFill="1" applyBorder="1" applyAlignment="1">
      <alignment horizontal="right"/>
    </xf>
    <xf numFmtId="164" fontId="1" fillId="8" borderId="59" xfId="0" applyNumberFormat="1" applyFont="1" applyFill="1" applyBorder="1" applyAlignment="1">
      <alignment horizontal="right"/>
    </xf>
    <xf numFmtId="164" fontId="1" fillId="5" borderId="37" xfId="0" applyNumberFormat="1" applyFont="1" applyFill="1" applyBorder="1" applyAlignment="1">
      <alignment vertical="top"/>
    </xf>
    <xf numFmtId="0" fontId="1" fillId="5" borderId="59" xfId="0" applyFont="1" applyFill="1" applyBorder="1" applyAlignment="1">
      <alignment vertical="top"/>
    </xf>
    <xf numFmtId="164" fontId="1" fillId="5" borderId="58" xfId="0" applyNumberFormat="1" applyFont="1" applyFill="1" applyBorder="1" applyAlignment="1">
      <alignment vertical="top"/>
    </xf>
    <xf numFmtId="164" fontId="1" fillId="0" borderId="85" xfId="0" applyNumberFormat="1" applyFont="1" applyBorder="1"/>
    <xf numFmtId="164" fontId="1" fillId="4" borderId="58" xfId="0" applyNumberFormat="1" applyFont="1" applyFill="1" applyBorder="1"/>
    <xf numFmtId="0" fontId="1" fillId="4" borderId="59" xfId="0" applyFont="1" applyFill="1" applyBorder="1"/>
    <xf numFmtId="164" fontId="1" fillId="0" borderId="53" xfId="0" applyNumberFormat="1" applyFont="1" applyBorder="1"/>
    <xf numFmtId="164" fontId="1" fillId="0" borderId="33" xfId="0" applyNumberFormat="1" applyFont="1" applyBorder="1"/>
    <xf numFmtId="164" fontId="1" fillId="4" borderId="37" xfId="0" applyNumberFormat="1" applyFont="1" applyFill="1" applyBorder="1"/>
    <xf numFmtId="164" fontId="1" fillId="12" borderId="55" xfId="0" applyNumberFormat="1" applyFont="1" applyFill="1" applyBorder="1"/>
    <xf numFmtId="164" fontId="1" fillId="0" borderId="63" xfId="0" applyNumberFormat="1" applyFont="1" applyFill="1" applyBorder="1"/>
    <xf numFmtId="164" fontId="1" fillId="0" borderId="7" xfId="0" applyNumberFormat="1" applyFont="1" applyFill="1" applyBorder="1"/>
    <xf numFmtId="0" fontId="1" fillId="0" borderId="5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4" fontId="1" fillId="9" borderId="63" xfId="0" applyNumberFormat="1" applyFont="1" applyFill="1" applyBorder="1"/>
    <xf numFmtId="164" fontId="1" fillId="9" borderId="7" xfId="0" applyNumberFormat="1" applyFont="1" applyFill="1" applyBorder="1"/>
    <xf numFmtId="0" fontId="1" fillId="13" borderId="38" xfId="0" applyFont="1" applyFill="1" applyBorder="1" applyAlignment="1">
      <alignment horizontal="center"/>
    </xf>
    <xf numFmtId="0" fontId="1" fillId="13" borderId="28" xfId="0" applyFont="1" applyFill="1" applyBorder="1" applyAlignment="1">
      <alignment horizontal="center"/>
    </xf>
    <xf numFmtId="0" fontId="1" fillId="13" borderId="50" xfId="0" applyFont="1" applyFill="1" applyBorder="1" applyAlignment="1">
      <alignment horizontal="center"/>
    </xf>
    <xf numFmtId="164" fontId="1" fillId="9" borderId="58" xfId="0" applyNumberFormat="1" applyFont="1" applyFill="1" applyBorder="1"/>
    <xf numFmtId="164" fontId="1" fillId="9" borderId="59" xfId="0" applyNumberFormat="1" applyFont="1" applyFill="1" applyBorder="1"/>
    <xf numFmtId="164" fontId="1" fillId="0" borderId="81" xfId="0" applyNumberFormat="1" applyFont="1" applyBorder="1"/>
    <xf numFmtId="164" fontId="1" fillId="0" borderId="55" xfId="0" applyNumberFormat="1" applyFont="1" applyBorder="1"/>
    <xf numFmtId="0" fontId="1" fillId="0" borderId="46" xfId="0" applyNumberFormat="1" applyFont="1" applyBorder="1"/>
    <xf numFmtId="0" fontId="1" fillId="4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2" fillId="9" borderId="37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2" fillId="9" borderId="36" xfId="0" applyFont="1" applyFill="1" applyBorder="1" applyAlignment="1">
      <alignment horizontal="center"/>
    </xf>
    <xf numFmtId="165" fontId="1" fillId="0" borderId="0" xfId="0" applyNumberFormat="1" applyFont="1" applyBorder="1"/>
  </cellXfs>
  <cellStyles count="1">
    <cellStyle name="Normal" xfId="0" builtinId="0"/>
  </cellStyles>
  <dxfs count="6"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ringe_table" displayName="Fringe_table" ref="AM4:AN14" totalsRowShown="0">
  <autoFilter ref="AM4:AN14"/>
  <tableColumns count="2">
    <tableColumn id="1" name="Column1"/>
    <tableColumn id="2" name="Column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Fringe_table5" displayName="Fringe_table5" ref="AM4:AN14" totalsRowShown="0">
  <autoFilter ref="AM4:AN14"/>
  <tableColumns count="2">
    <tableColumn id="1" name="Column1"/>
    <tableColumn id="2" name="Column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Fringe_table6" displayName="Fringe_table6" ref="AM4:AN14" totalsRowShown="0">
  <autoFilter ref="AM4:AN14"/>
  <tableColumns count="2">
    <tableColumn id="1" name="Column1"/>
    <tableColumn id="2" name="Column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Fringe_rates" displayName="Fringe_rates" ref="A1:B15" totalsRowShown="0" dataDxfId="5">
  <autoFilter ref="A1:B15"/>
  <tableColumns count="2">
    <tableColumn id="1" name="Job Classification" dataDxfId="4"/>
    <tableColumn id="2" name="Fringe Rate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le3" displayName="Table3" ref="D1:E7" totalsRowShown="0" dataDxfId="2">
  <autoFilter ref="D1:E7"/>
  <tableColumns count="2">
    <tableColumn id="1" name="Column1" dataDxfId="1"/>
    <tableColumn id="2" name="Column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S287"/>
  <sheetViews>
    <sheetView tabSelected="1" workbookViewId="0">
      <selection activeCell="M53" sqref="M53"/>
    </sheetView>
  </sheetViews>
  <sheetFormatPr defaultRowHeight="14.4" x14ac:dyDescent="0.3"/>
  <cols>
    <col min="1" max="1" width="24.33203125" customWidth="1"/>
    <col min="2" max="2" width="11.6640625" customWidth="1"/>
    <col min="3" max="3" width="13.77734375" customWidth="1"/>
    <col min="6" max="7" width="2.5546875" customWidth="1"/>
    <col min="8" max="8" width="3" customWidth="1"/>
    <col min="9" max="9" width="2.5546875" customWidth="1"/>
    <col min="10" max="10" width="2.33203125" customWidth="1"/>
    <col min="11" max="11" width="10.6640625" customWidth="1"/>
    <col min="12" max="12" width="10.77734375" customWidth="1"/>
    <col min="13" max="13" width="8.88671875" style="12"/>
    <col min="15" max="15" width="8.88671875" style="12"/>
    <col min="17" max="17" width="8.88671875" style="12"/>
    <col min="18" max="18" width="0" hidden="1" customWidth="1"/>
    <col min="19" max="19" width="0" style="12" hidden="1" customWidth="1"/>
    <col min="20" max="20" width="0" hidden="1" customWidth="1"/>
    <col min="21" max="21" width="0" style="12" hidden="1" customWidth="1"/>
    <col min="22" max="22" width="0" hidden="1" customWidth="1"/>
    <col min="23" max="23" width="9.21875" style="12" hidden="1" customWidth="1"/>
    <col min="24" max="24" width="13" style="17" customWidth="1"/>
    <col min="38" max="38" width="10.44140625" customWidth="1"/>
    <col min="39" max="39" width="14" customWidth="1"/>
    <col min="40" max="41" width="10.44140625" customWidth="1"/>
    <col min="43" max="43" width="20.109375" customWidth="1"/>
    <col min="44" max="44" width="10.44140625" customWidth="1"/>
  </cols>
  <sheetData>
    <row r="1" spans="1:56" x14ac:dyDescent="0.3">
      <c r="A1" s="119" t="s">
        <v>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1"/>
      <c r="O1" s="4"/>
      <c r="P1" s="1"/>
      <c r="Q1" s="4"/>
      <c r="R1" s="1"/>
      <c r="S1" s="4"/>
      <c r="T1" s="1"/>
      <c r="U1" s="4"/>
      <c r="V1" s="1"/>
      <c r="W1" s="4"/>
      <c r="X1" s="4"/>
      <c r="Y1" s="1"/>
      <c r="Z1" s="1"/>
      <c r="AA1" s="1"/>
      <c r="AB1" s="1"/>
      <c r="AC1" s="1"/>
      <c r="AD1" s="1"/>
      <c r="AE1" s="1"/>
    </row>
    <row r="2" spans="1:56" ht="42" x14ac:dyDescent="0.3">
      <c r="A2" s="171" t="s">
        <v>1</v>
      </c>
      <c r="B2" s="437"/>
      <c r="C2" s="437"/>
      <c r="D2" s="437"/>
      <c r="E2" s="437"/>
      <c r="F2" s="437"/>
      <c r="G2" s="437"/>
      <c r="H2" s="437"/>
      <c r="I2" s="437"/>
      <c r="J2" s="437"/>
      <c r="K2" s="1"/>
      <c r="L2" s="1"/>
      <c r="M2" s="4"/>
      <c r="N2" s="1"/>
      <c r="O2" s="4"/>
      <c r="P2" s="1"/>
      <c r="Q2" s="4"/>
      <c r="R2" s="1"/>
      <c r="S2" s="4"/>
      <c r="T2" s="1"/>
      <c r="U2" s="4"/>
      <c r="V2" s="1"/>
      <c r="W2" s="4"/>
      <c r="X2" s="4"/>
      <c r="Y2" s="1"/>
      <c r="Z2" s="1"/>
      <c r="AA2" s="1"/>
      <c r="AB2" s="1"/>
      <c r="AC2" s="1"/>
      <c r="AD2" s="1"/>
      <c r="AE2" s="1"/>
    </row>
    <row r="3" spans="1:56" x14ac:dyDescent="0.3">
      <c r="A3" s="119" t="s">
        <v>2</v>
      </c>
      <c r="B3" s="1"/>
      <c r="C3" s="1"/>
      <c r="D3" s="1"/>
      <c r="E3" s="411"/>
      <c r="F3" s="411"/>
      <c r="G3" s="411"/>
      <c r="H3" s="411"/>
      <c r="I3" s="411"/>
      <c r="J3" s="411"/>
      <c r="K3" s="1"/>
      <c r="L3" s="173" t="s">
        <v>121</v>
      </c>
      <c r="M3" s="4"/>
      <c r="N3" s="1"/>
      <c r="O3" s="4"/>
      <c r="P3" s="1"/>
      <c r="Q3" s="4"/>
      <c r="R3" s="1"/>
      <c r="S3" s="4"/>
      <c r="T3" s="1"/>
      <c r="U3" s="4"/>
      <c r="V3" s="1"/>
      <c r="W3" s="4"/>
      <c r="X3" s="4"/>
      <c r="Y3" s="1"/>
      <c r="Z3" s="1"/>
      <c r="AA3" s="1"/>
      <c r="AB3" s="1"/>
      <c r="AC3" s="1"/>
      <c r="AD3" s="1"/>
      <c r="AE3" s="1"/>
    </row>
    <row r="4" spans="1:56" x14ac:dyDescent="0.3">
      <c r="A4" s="119" t="s">
        <v>3</v>
      </c>
      <c r="B4" s="1"/>
      <c r="C4" s="1"/>
      <c r="D4" s="1"/>
      <c r="E4" s="411"/>
      <c r="F4" s="411"/>
      <c r="G4" s="411"/>
      <c r="H4" s="411"/>
      <c r="I4" s="411"/>
      <c r="J4" s="411"/>
      <c r="K4" s="1"/>
      <c r="L4" s="173" t="s">
        <v>122</v>
      </c>
      <c r="M4" s="4"/>
      <c r="N4" s="1"/>
      <c r="O4" s="4"/>
      <c r="P4" s="1"/>
      <c r="Q4" s="4"/>
      <c r="R4" s="1"/>
      <c r="S4" s="4"/>
      <c r="T4" s="1"/>
      <c r="U4" s="4"/>
      <c r="V4" s="1"/>
      <c r="W4" s="4"/>
      <c r="X4" s="4"/>
      <c r="Y4" s="1"/>
      <c r="Z4" s="1"/>
      <c r="AA4" s="1"/>
      <c r="AB4" s="1"/>
      <c r="AC4" s="1"/>
      <c r="AD4" s="1"/>
      <c r="AE4" s="1"/>
      <c r="AM4" t="s">
        <v>109</v>
      </c>
      <c r="AN4" t="s">
        <v>110</v>
      </c>
    </row>
    <row r="5" spans="1:56" x14ac:dyDescent="0.3">
      <c r="A5" s="1"/>
      <c r="B5" s="1"/>
      <c r="C5" s="1"/>
      <c r="D5" s="1"/>
      <c r="E5" s="411"/>
      <c r="F5" s="411"/>
      <c r="G5" s="411"/>
      <c r="H5" s="411"/>
      <c r="I5" s="411"/>
      <c r="J5" s="411"/>
      <c r="K5" s="1"/>
      <c r="L5" s="1"/>
      <c r="M5" s="4"/>
      <c r="N5" s="1"/>
      <c r="O5" s="4"/>
      <c r="P5" s="1"/>
      <c r="Q5" s="4"/>
      <c r="R5" s="1"/>
      <c r="S5" s="4"/>
      <c r="T5" s="1"/>
      <c r="U5" s="4"/>
      <c r="V5" s="1"/>
      <c r="W5" s="4"/>
      <c r="X5" s="4"/>
      <c r="Y5" s="1"/>
      <c r="Z5" s="1"/>
      <c r="AA5" s="1"/>
      <c r="AB5" s="1"/>
      <c r="AC5" s="1"/>
      <c r="AD5" s="1"/>
      <c r="AE5" s="1"/>
      <c r="AM5" t="s">
        <v>99</v>
      </c>
      <c r="AN5">
        <v>46.7</v>
      </c>
    </row>
    <row r="6" spans="1:56" s="6" customFormat="1" ht="15" thickBot="1" x14ac:dyDescent="0.35">
      <c r="A6" s="181" t="s">
        <v>123</v>
      </c>
      <c r="B6" s="5"/>
      <c r="C6" s="5"/>
      <c r="D6" s="5"/>
      <c r="E6" s="420"/>
      <c r="F6" s="420"/>
      <c r="G6" s="420"/>
      <c r="H6" s="420"/>
      <c r="I6" s="420"/>
      <c r="J6" s="42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6"/>
      <c r="Y6" s="4"/>
      <c r="Z6" s="4"/>
      <c r="AA6" s="4"/>
      <c r="AB6" s="4"/>
      <c r="AC6" s="4"/>
      <c r="AD6" s="4"/>
      <c r="AE6" s="4"/>
      <c r="AF6" s="42"/>
      <c r="AG6" s="42"/>
      <c r="AH6" s="42"/>
      <c r="AI6" s="42"/>
      <c r="AJ6" s="42"/>
      <c r="AK6" s="42"/>
      <c r="AL6" s="42"/>
      <c r="AM6" t="s">
        <v>106</v>
      </c>
      <c r="AN6">
        <v>24.2</v>
      </c>
      <c r="AO6" s="42"/>
      <c r="AP6" s="42"/>
      <c r="AQ6" s="42"/>
      <c r="AR6" s="42"/>
      <c r="AS6" s="42"/>
    </row>
    <row r="7" spans="1:56" s="72" customFormat="1" ht="15" thickBot="1" x14ac:dyDescent="0.35">
      <c r="A7" s="75" t="s">
        <v>24</v>
      </c>
      <c r="B7" s="69"/>
      <c r="C7" s="69"/>
      <c r="D7" s="69"/>
      <c r="E7" s="421"/>
      <c r="F7" s="421"/>
      <c r="G7" s="421"/>
      <c r="H7" s="421"/>
      <c r="I7" s="421"/>
      <c r="J7" s="421"/>
      <c r="K7" s="69"/>
      <c r="L7" s="69"/>
      <c r="M7" s="70"/>
      <c r="N7" s="350"/>
      <c r="O7" s="351" t="s">
        <v>11</v>
      </c>
      <c r="P7" s="352"/>
      <c r="Q7" s="351" t="s">
        <v>12</v>
      </c>
      <c r="R7" s="352"/>
      <c r="S7" s="351" t="s">
        <v>13</v>
      </c>
      <c r="T7" s="352"/>
      <c r="U7" s="351" t="s">
        <v>14</v>
      </c>
      <c r="V7" s="352"/>
      <c r="W7" s="352" t="s">
        <v>15</v>
      </c>
      <c r="X7" s="353" t="s">
        <v>17</v>
      </c>
      <c r="Y7" s="338"/>
      <c r="Z7" s="63"/>
      <c r="AA7" s="63"/>
      <c r="AB7" s="63"/>
      <c r="AC7" s="63"/>
      <c r="AD7" s="63"/>
      <c r="AE7" s="63"/>
      <c r="AF7" s="64"/>
      <c r="AG7" s="64"/>
      <c r="AH7" s="64"/>
      <c r="AI7" s="64"/>
      <c r="AJ7" s="64"/>
      <c r="AK7" s="64"/>
      <c r="AL7" s="64"/>
      <c r="AM7" s="42" t="s">
        <v>100</v>
      </c>
      <c r="AN7" s="42">
        <v>17.600000000000001</v>
      </c>
      <c r="AO7" s="64"/>
      <c r="AP7" s="64"/>
      <c r="AQ7" s="64"/>
      <c r="AR7" s="64"/>
      <c r="AS7" s="64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</row>
    <row r="8" spans="1:56" s="6" customFormat="1" ht="15" thickBot="1" x14ac:dyDescent="0.35">
      <c r="A8" s="5"/>
      <c r="B8" s="5"/>
      <c r="C8" s="5"/>
      <c r="D8" s="5"/>
      <c r="E8" s="420"/>
      <c r="F8" s="420"/>
      <c r="G8" s="420"/>
      <c r="H8" s="420"/>
      <c r="I8" s="420"/>
      <c r="J8" s="420"/>
      <c r="K8" s="5"/>
      <c r="L8" s="5"/>
      <c r="M8" s="10"/>
      <c r="N8" s="5" t="s">
        <v>23</v>
      </c>
      <c r="O8" s="10"/>
      <c r="P8" s="5" t="s">
        <v>23</v>
      </c>
      <c r="Q8" s="10"/>
      <c r="R8" s="5" t="s">
        <v>23</v>
      </c>
      <c r="S8" s="10"/>
      <c r="T8" s="5" t="s">
        <v>23</v>
      </c>
      <c r="U8" s="10"/>
      <c r="V8" s="5" t="s">
        <v>23</v>
      </c>
      <c r="W8" s="5"/>
      <c r="X8" s="16"/>
      <c r="Y8" s="74"/>
      <c r="Z8" s="4"/>
      <c r="AA8" s="4"/>
      <c r="AB8" s="4"/>
      <c r="AC8" s="4"/>
      <c r="AD8" s="4"/>
      <c r="AE8" s="4"/>
      <c r="AF8" s="42"/>
      <c r="AG8" s="42"/>
      <c r="AH8" s="42"/>
      <c r="AI8" s="42"/>
      <c r="AJ8" s="42"/>
      <c r="AK8" s="42"/>
      <c r="AL8" s="42"/>
      <c r="AM8" s="64" t="s">
        <v>107</v>
      </c>
      <c r="AN8" s="64">
        <v>58.3</v>
      </c>
      <c r="AO8" s="42"/>
      <c r="AP8" s="42"/>
      <c r="AQ8" s="42"/>
      <c r="AR8" s="42"/>
      <c r="AS8" s="42"/>
      <c r="AT8" s="42"/>
    </row>
    <row r="9" spans="1:56" ht="19.2" customHeight="1" x14ac:dyDescent="0.3">
      <c r="A9" s="7" t="s">
        <v>4</v>
      </c>
      <c r="B9" s="1"/>
      <c r="C9" s="1"/>
      <c r="D9" s="1"/>
      <c r="E9" s="422"/>
      <c r="F9" s="422"/>
      <c r="G9" s="422"/>
      <c r="H9" s="422"/>
      <c r="I9" s="422"/>
      <c r="J9" s="422"/>
      <c r="K9" s="1"/>
      <c r="L9" s="8"/>
      <c r="M9" s="9"/>
      <c r="N9" s="1"/>
      <c r="O9" s="9"/>
      <c r="P9" s="1"/>
      <c r="Q9" s="9"/>
      <c r="R9" s="1"/>
      <c r="S9" s="9"/>
      <c r="T9" s="1"/>
      <c r="U9" s="9"/>
      <c r="V9" s="1"/>
      <c r="W9" s="13"/>
      <c r="X9" s="14"/>
      <c r="Y9" s="1"/>
      <c r="Z9" s="1"/>
      <c r="AA9" s="1"/>
      <c r="AB9" s="1"/>
      <c r="AC9" s="1"/>
      <c r="AD9" s="1"/>
      <c r="AE9" s="1"/>
      <c r="AM9" s="42" t="s">
        <v>101</v>
      </c>
      <c r="AN9" s="42">
        <v>82.8</v>
      </c>
    </row>
    <row r="10" spans="1:56" ht="28.2" customHeight="1" x14ac:dyDescent="0.3">
      <c r="A10" s="1" t="s">
        <v>5</v>
      </c>
      <c r="B10" s="119" t="s">
        <v>6</v>
      </c>
      <c r="C10" s="119"/>
      <c r="D10" s="119" t="s">
        <v>7</v>
      </c>
      <c r="E10" s="435" t="s">
        <v>40</v>
      </c>
      <c r="F10" s="435"/>
      <c r="G10" s="435"/>
      <c r="H10" s="435"/>
      <c r="I10" s="435"/>
      <c r="J10" s="435"/>
      <c r="K10" s="119" t="s">
        <v>8</v>
      </c>
      <c r="L10" s="171"/>
      <c r="M10" s="172" t="s">
        <v>10</v>
      </c>
      <c r="N10" s="1"/>
      <c r="O10" s="9"/>
      <c r="P10" s="1"/>
      <c r="Q10" s="9"/>
      <c r="R10" s="1"/>
      <c r="S10" s="9"/>
      <c r="T10" s="1"/>
      <c r="U10" s="9"/>
      <c r="V10" s="1"/>
      <c r="W10" s="14"/>
      <c r="X10" s="14"/>
      <c r="Y10" s="1"/>
      <c r="Z10" s="1"/>
      <c r="AA10" s="1"/>
      <c r="AB10" s="1"/>
      <c r="AC10" s="1"/>
      <c r="AD10" s="1"/>
      <c r="AE10" s="1"/>
      <c r="AM10" t="s">
        <v>102</v>
      </c>
      <c r="AN10">
        <v>54.3</v>
      </c>
    </row>
    <row r="11" spans="1:56" x14ac:dyDescent="0.3">
      <c r="A11" s="1">
        <f t="shared" ref="A11:A17" si="0">N11+P11+R11+T11+V11</f>
        <v>5</v>
      </c>
      <c r="B11" s="411" t="s">
        <v>29</v>
      </c>
      <c r="C11" s="411"/>
      <c r="D11" s="65" t="s">
        <v>28</v>
      </c>
      <c r="E11" s="411" t="s">
        <v>99</v>
      </c>
      <c r="F11" s="411"/>
      <c r="G11" s="411"/>
      <c r="H11" s="411"/>
      <c r="I11" s="411"/>
      <c r="J11" s="411"/>
      <c r="K11" s="32">
        <v>5</v>
      </c>
      <c r="L11" s="34"/>
      <c r="M11" s="35">
        <v>1.0229999999999999</v>
      </c>
      <c r="N11" s="15">
        <v>5</v>
      </c>
      <c r="O11" s="24">
        <f>K11*M11*N11</f>
        <v>25.574999999999996</v>
      </c>
      <c r="P11" s="15"/>
      <c r="Q11" s="24">
        <f>K11*(M11^2)*P11</f>
        <v>0</v>
      </c>
      <c r="R11" s="15"/>
      <c r="S11" s="24">
        <f>K11*(M11^3)*R11</f>
        <v>0</v>
      </c>
      <c r="T11" s="15"/>
      <c r="U11" s="24">
        <f>K11*(M11^4)*T11</f>
        <v>0</v>
      </c>
      <c r="V11" s="15"/>
      <c r="W11" s="26">
        <f>K11*(M11^5)*V11</f>
        <v>0</v>
      </c>
      <c r="X11" s="26">
        <f t="shared" ref="X11:X17" si="1">SUM(O11,Q11,S11,U11,W11)</f>
        <v>25.574999999999996</v>
      </c>
      <c r="Y11" s="1"/>
      <c r="Z11" s="1"/>
      <c r="AA11" s="1"/>
      <c r="AB11" s="1"/>
      <c r="AC11" s="1"/>
      <c r="AD11" s="1"/>
      <c r="AE11" s="1"/>
      <c r="AM11" t="s">
        <v>103</v>
      </c>
      <c r="AN11">
        <v>43.2</v>
      </c>
    </row>
    <row r="12" spans="1:56" x14ac:dyDescent="0.3">
      <c r="A12" s="1">
        <f t="shared" si="0"/>
        <v>2</v>
      </c>
      <c r="B12" s="411"/>
      <c r="C12" s="411"/>
      <c r="D12" s="65"/>
      <c r="E12" s="411" t="s">
        <v>106</v>
      </c>
      <c r="F12" s="411"/>
      <c r="G12" s="411"/>
      <c r="H12" s="411"/>
      <c r="I12" s="411"/>
      <c r="J12" s="411"/>
      <c r="K12" s="32">
        <v>0</v>
      </c>
      <c r="L12" s="34"/>
      <c r="M12" s="35">
        <v>1.0229999999999999</v>
      </c>
      <c r="N12" s="15">
        <v>2</v>
      </c>
      <c r="O12" s="24">
        <f t="shared" ref="O12:O17" si="2">K12*M12*N12</f>
        <v>0</v>
      </c>
      <c r="P12" s="15"/>
      <c r="Q12" s="24">
        <f t="shared" ref="Q12:Q17" si="3">K12*(M12^2)*P12</f>
        <v>0</v>
      </c>
      <c r="R12" s="15"/>
      <c r="S12" s="24">
        <f t="shared" ref="S12:S17" si="4">K12*(M12^3)*R12</f>
        <v>0</v>
      </c>
      <c r="T12" s="15"/>
      <c r="U12" s="24">
        <f t="shared" ref="U12:U17" si="5">K12*(M12^4)*T12</f>
        <v>0</v>
      </c>
      <c r="V12" s="15"/>
      <c r="W12" s="26">
        <f t="shared" ref="W12:W17" si="6">K12*(M12^5)*V12</f>
        <v>0</v>
      </c>
      <c r="X12" s="26">
        <f t="shared" si="1"/>
        <v>0</v>
      </c>
      <c r="Y12" s="1"/>
      <c r="Z12" s="1"/>
      <c r="AA12" s="1"/>
      <c r="AB12" s="1"/>
      <c r="AC12" s="1"/>
      <c r="AD12" s="1"/>
      <c r="AE12" s="1"/>
      <c r="AM12" t="s">
        <v>104</v>
      </c>
      <c r="AN12">
        <v>13.7</v>
      </c>
    </row>
    <row r="13" spans="1:56" x14ac:dyDescent="0.3">
      <c r="A13" s="1">
        <f t="shared" si="0"/>
        <v>0</v>
      </c>
      <c r="B13" s="411"/>
      <c r="C13" s="411"/>
      <c r="D13" s="65"/>
      <c r="E13" s="411" t="s">
        <v>108</v>
      </c>
      <c r="F13" s="411"/>
      <c r="G13" s="411"/>
      <c r="H13" s="411"/>
      <c r="I13" s="411"/>
      <c r="J13" s="411"/>
      <c r="K13" s="32"/>
      <c r="L13" s="34"/>
      <c r="M13" s="35">
        <v>1.0229999999999999</v>
      </c>
      <c r="N13" s="15"/>
      <c r="O13" s="24">
        <f t="shared" si="2"/>
        <v>0</v>
      </c>
      <c r="P13" s="15"/>
      <c r="Q13" s="24">
        <f t="shared" si="3"/>
        <v>0</v>
      </c>
      <c r="R13" s="15"/>
      <c r="S13" s="24">
        <f t="shared" si="4"/>
        <v>0</v>
      </c>
      <c r="T13" s="15"/>
      <c r="U13" s="24">
        <f t="shared" si="5"/>
        <v>0</v>
      </c>
      <c r="V13" s="15"/>
      <c r="W13" s="26">
        <f t="shared" si="6"/>
        <v>0</v>
      </c>
      <c r="X13" s="26">
        <f t="shared" si="1"/>
        <v>0</v>
      </c>
      <c r="Y13" s="1"/>
      <c r="Z13" s="1"/>
      <c r="AA13" s="1"/>
      <c r="AB13" s="1"/>
      <c r="AC13" s="1"/>
      <c r="AD13" s="1"/>
      <c r="AE13" s="1"/>
      <c r="AM13" t="s">
        <v>105</v>
      </c>
      <c r="AN13">
        <v>17.600000000000001</v>
      </c>
    </row>
    <row r="14" spans="1:56" x14ac:dyDescent="0.3">
      <c r="A14" s="1">
        <f t="shared" si="0"/>
        <v>7</v>
      </c>
      <c r="B14" s="411"/>
      <c r="C14" s="411"/>
      <c r="D14" s="65"/>
      <c r="E14" s="411" t="s">
        <v>108</v>
      </c>
      <c r="F14" s="411"/>
      <c r="G14" s="411"/>
      <c r="H14" s="411"/>
      <c r="I14" s="411"/>
      <c r="J14" s="411"/>
      <c r="K14" s="32"/>
      <c r="L14" s="34"/>
      <c r="M14" s="35">
        <v>1.0229999999999999</v>
      </c>
      <c r="N14" s="15">
        <v>7</v>
      </c>
      <c r="O14" s="24">
        <f t="shared" si="2"/>
        <v>0</v>
      </c>
      <c r="P14" s="15"/>
      <c r="Q14" s="24">
        <f t="shared" si="3"/>
        <v>0</v>
      </c>
      <c r="R14" s="15"/>
      <c r="S14" s="24">
        <f t="shared" si="4"/>
        <v>0</v>
      </c>
      <c r="T14" s="15"/>
      <c r="U14" s="24">
        <f t="shared" si="5"/>
        <v>0</v>
      </c>
      <c r="V14" s="15"/>
      <c r="W14" s="26">
        <f t="shared" si="6"/>
        <v>0</v>
      </c>
      <c r="X14" s="26">
        <f t="shared" si="1"/>
        <v>0</v>
      </c>
      <c r="Y14" s="1"/>
      <c r="Z14" s="1"/>
      <c r="AA14" s="1"/>
      <c r="AB14" s="1"/>
      <c r="AC14" s="1"/>
      <c r="AD14" s="1"/>
      <c r="AE14" s="1"/>
    </row>
    <row r="15" spans="1:56" x14ac:dyDescent="0.3">
      <c r="A15" s="1">
        <f t="shared" si="0"/>
        <v>0</v>
      </c>
      <c r="B15" s="411"/>
      <c r="C15" s="411"/>
      <c r="D15" s="65"/>
      <c r="E15" s="411" t="s">
        <v>108</v>
      </c>
      <c r="F15" s="411"/>
      <c r="G15" s="411"/>
      <c r="H15" s="411"/>
      <c r="I15" s="411"/>
      <c r="J15" s="411"/>
      <c r="K15" s="32"/>
      <c r="L15" s="34"/>
      <c r="M15" s="35">
        <v>1.0229999999999999</v>
      </c>
      <c r="N15" s="15"/>
      <c r="O15" s="24">
        <f t="shared" si="2"/>
        <v>0</v>
      </c>
      <c r="P15" s="15"/>
      <c r="Q15" s="24">
        <f t="shared" si="3"/>
        <v>0</v>
      </c>
      <c r="R15" s="15"/>
      <c r="S15" s="24">
        <f t="shared" si="4"/>
        <v>0</v>
      </c>
      <c r="T15" s="15"/>
      <c r="U15" s="24">
        <f t="shared" si="5"/>
        <v>0</v>
      </c>
      <c r="V15" s="15"/>
      <c r="W15" s="26">
        <f t="shared" si="6"/>
        <v>0</v>
      </c>
      <c r="X15" s="26">
        <f t="shared" si="1"/>
        <v>0</v>
      </c>
      <c r="Y15" s="1"/>
      <c r="Z15" s="1"/>
      <c r="AA15" s="1"/>
      <c r="AB15" s="1"/>
      <c r="AC15" s="1"/>
      <c r="AD15" s="1"/>
      <c r="AE15" s="1"/>
    </row>
    <row r="16" spans="1:56" x14ac:dyDescent="0.3">
      <c r="A16" s="1">
        <f t="shared" si="0"/>
        <v>0</v>
      </c>
      <c r="B16" s="411"/>
      <c r="C16" s="411"/>
      <c r="D16" s="65"/>
      <c r="E16" s="411" t="s">
        <v>108</v>
      </c>
      <c r="F16" s="411"/>
      <c r="G16" s="411"/>
      <c r="H16" s="411"/>
      <c r="I16" s="411"/>
      <c r="J16" s="411"/>
      <c r="K16" s="32"/>
      <c r="L16" s="34"/>
      <c r="M16" s="35">
        <v>1.0229999999999999</v>
      </c>
      <c r="N16" s="15"/>
      <c r="O16" s="24">
        <f t="shared" si="2"/>
        <v>0</v>
      </c>
      <c r="P16" s="15"/>
      <c r="Q16" s="24">
        <f t="shared" si="3"/>
        <v>0</v>
      </c>
      <c r="R16" s="15"/>
      <c r="S16" s="24">
        <f t="shared" si="4"/>
        <v>0</v>
      </c>
      <c r="T16" s="15"/>
      <c r="U16" s="24">
        <f t="shared" si="5"/>
        <v>0</v>
      </c>
      <c r="V16" s="15"/>
      <c r="W16" s="26">
        <f t="shared" si="6"/>
        <v>0</v>
      </c>
      <c r="X16" s="26">
        <f t="shared" si="1"/>
        <v>0</v>
      </c>
      <c r="Y16" s="1"/>
      <c r="Z16" s="1"/>
      <c r="AA16" s="1"/>
      <c r="AB16" s="1"/>
      <c r="AC16" s="1"/>
      <c r="AD16" s="1"/>
      <c r="AE16" s="1"/>
    </row>
    <row r="17" spans="1:123" s="6" customFormat="1" ht="15" thickBot="1" x14ac:dyDescent="0.35">
      <c r="A17" s="5">
        <f t="shared" si="0"/>
        <v>0</v>
      </c>
      <c r="B17" s="420"/>
      <c r="C17" s="420"/>
      <c r="D17" s="66"/>
      <c r="E17" s="411" t="s">
        <v>108</v>
      </c>
      <c r="F17" s="411"/>
      <c r="G17" s="411"/>
      <c r="H17" s="411"/>
      <c r="I17" s="411"/>
      <c r="J17" s="411"/>
      <c r="K17" s="33"/>
      <c r="L17" s="36"/>
      <c r="M17" s="35">
        <v>1.0229999999999999</v>
      </c>
      <c r="N17" s="18"/>
      <c r="O17" s="24">
        <f t="shared" si="2"/>
        <v>0</v>
      </c>
      <c r="P17" s="18"/>
      <c r="Q17" s="24">
        <f t="shared" si="3"/>
        <v>0</v>
      </c>
      <c r="R17" s="18"/>
      <c r="S17" s="24">
        <f t="shared" si="4"/>
        <v>0</v>
      </c>
      <c r="T17" s="18"/>
      <c r="U17" s="24">
        <f t="shared" si="5"/>
        <v>0</v>
      </c>
      <c r="V17" s="18"/>
      <c r="W17" s="26">
        <f t="shared" si="6"/>
        <v>0</v>
      </c>
      <c r="X17" s="27">
        <f t="shared" si="1"/>
        <v>0</v>
      </c>
      <c r="Y17" s="4"/>
      <c r="Z17" s="4"/>
      <c r="AA17" s="4"/>
      <c r="AB17" s="4"/>
      <c r="AC17" s="4"/>
      <c r="AD17" s="4"/>
      <c r="AE17" s="4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</row>
    <row r="18" spans="1:123" s="23" customFormat="1" ht="15" thickBot="1" x14ac:dyDescent="0.35">
      <c r="A18" s="21" t="s">
        <v>34</v>
      </c>
      <c r="B18" s="21"/>
      <c r="C18" s="21"/>
      <c r="D18" s="21"/>
      <c r="E18" s="374"/>
      <c r="F18" s="374"/>
      <c r="G18" s="374"/>
      <c r="H18" s="374"/>
      <c r="I18" s="374"/>
      <c r="J18" s="374"/>
      <c r="K18" s="21"/>
      <c r="L18" s="21"/>
      <c r="M18" s="22"/>
      <c r="N18" s="21"/>
      <c r="O18" s="25">
        <f>SUM(O11:O17)</f>
        <v>25.574999999999996</v>
      </c>
      <c r="P18" s="21"/>
      <c r="Q18" s="25">
        <f>SUM(Q11:Q17)</f>
        <v>0</v>
      </c>
      <c r="R18" s="21"/>
      <c r="S18" s="25">
        <f>SUM(S11:S17)</f>
        <v>0</v>
      </c>
      <c r="T18" s="21"/>
      <c r="U18" s="25">
        <f>SUM(U11:U17)</f>
        <v>0</v>
      </c>
      <c r="V18" s="21"/>
      <c r="W18" s="28">
        <f>SUM(W11:W17)</f>
        <v>0</v>
      </c>
      <c r="X18" s="28">
        <f>SUM(X11:X17)</f>
        <v>25.574999999999996</v>
      </c>
      <c r="Y18" s="4"/>
      <c r="Z18" s="4"/>
      <c r="AA18" s="4"/>
      <c r="AB18" s="4"/>
      <c r="AC18" s="4"/>
      <c r="AD18" s="4"/>
      <c r="AE18" s="4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</row>
    <row r="19" spans="1:123" ht="15" thickTop="1" x14ac:dyDescent="0.3">
      <c r="A19" s="1"/>
      <c r="B19" s="1"/>
      <c r="C19" s="1"/>
      <c r="D19" s="1"/>
      <c r="E19" s="438"/>
      <c r="F19" s="438"/>
      <c r="G19" s="438"/>
      <c r="H19" s="438"/>
      <c r="I19" s="438"/>
      <c r="J19" s="438"/>
      <c r="K19" s="1"/>
      <c r="L19" s="1"/>
      <c r="M19" s="9"/>
      <c r="N19" s="1"/>
      <c r="O19" s="9"/>
      <c r="P19" s="1"/>
      <c r="Q19" s="9"/>
      <c r="R19" s="1"/>
      <c r="S19" s="9"/>
      <c r="T19" s="1"/>
      <c r="U19" s="9"/>
      <c r="V19" s="1"/>
      <c r="W19" s="14"/>
      <c r="X19" s="14"/>
      <c r="Y19" s="4"/>
      <c r="Z19" s="4"/>
      <c r="AA19" s="4"/>
      <c r="AB19" s="4"/>
      <c r="AC19" s="4"/>
      <c r="AD19" s="4"/>
      <c r="AE19" s="4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</row>
    <row r="20" spans="1:123" x14ac:dyDescent="0.3">
      <c r="A20" s="7" t="s">
        <v>30</v>
      </c>
      <c r="B20" s="1"/>
      <c r="C20" s="1"/>
      <c r="D20" s="1"/>
      <c r="E20" s="411"/>
      <c r="F20" s="411"/>
      <c r="G20" s="411"/>
      <c r="H20" s="411"/>
      <c r="I20" s="411"/>
      <c r="J20" s="411"/>
      <c r="K20" s="1"/>
      <c r="L20" s="1"/>
      <c r="M20" s="9"/>
      <c r="N20" s="1"/>
      <c r="O20" s="9"/>
      <c r="P20" s="1"/>
      <c r="Q20" s="9"/>
      <c r="R20" s="1"/>
      <c r="S20" s="9"/>
      <c r="T20" s="1"/>
      <c r="U20" s="9"/>
      <c r="V20" s="1"/>
      <c r="W20" s="14"/>
      <c r="X20" s="14"/>
      <c r="Y20" s="4"/>
      <c r="Z20" s="4"/>
      <c r="AA20" s="4"/>
      <c r="AB20" s="4"/>
      <c r="AC20" s="4"/>
      <c r="AD20" s="4"/>
      <c r="AE20" s="4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ht="30.6" customHeight="1" x14ac:dyDescent="0.3">
      <c r="A21" s="1" t="s">
        <v>5</v>
      </c>
      <c r="B21" s="119" t="s">
        <v>6</v>
      </c>
      <c r="C21" s="1"/>
      <c r="D21" s="119" t="s">
        <v>7</v>
      </c>
      <c r="E21" s="435" t="s">
        <v>40</v>
      </c>
      <c r="F21" s="435"/>
      <c r="G21" s="435"/>
      <c r="H21" s="435"/>
      <c r="I21" s="435"/>
      <c r="J21" s="435"/>
      <c r="K21" s="119" t="s">
        <v>8</v>
      </c>
      <c r="L21" s="171"/>
      <c r="M21" s="172" t="s">
        <v>10</v>
      </c>
      <c r="N21" s="1"/>
      <c r="O21" s="9"/>
      <c r="P21" s="1"/>
      <c r="Q21" s="9"/>
      <c r="R21" s="1"/>
      <c r="S21" s="9"/>
      <c r="T21" s="1"/>
      <c r="U21" s="9"/>
      <c r="V21" s="1"/>
      <c r="W21" s="14"/>
      <c r="X21" s="14"/>
      <c r="Y21" s="74"/>
      <c r="Z21" s="4"/>
      <c r="AA21" s="4"/>
      <c r="AB21" s="4"/>
      <c r="AC21" s="4"/>
      <c r="AD21" s="4"/>
      <c r="AE21" s="4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x14ac:dyDescent="0.3">
      <c r="A22" s="1">
        <f t="shared" ref="A22:A27" si="7">SUM(N22,P22,R22,T22,V22)</f>
        <v>0</v>
      </c>
      <c r="B22" s="411"/>
      <c r="C22" s="411"/>
      <c r="D22" s="76"/>
      <c r="E22" s="436" t="s">
        <v>106</v>
      </c>
      <c r="F22" s="436"/>
      <c r="G22" s="436"/>
      <c r="H22" s="436"/>
      <c r="I22" s="436"/>
      <c r="J22" s="436"/>
      <c r="K22" s="32"/>
      <c r="L22" s="34"/>
      <c r="M22" s="35">
        <v>1.0229999999999999</v>
      </c>
      <c r="N22" s="29"/>
      <c r="O22" s="30">
        <f>K22*M22*N22</f>
        <v>0</v>
      </c>
      <c r="P22" s="29"/>
      <c r="Q22" s="30">
        <f>K22*(M22^2)*P22</f>
        <v>0</v>
      </c>
      <c r="R22" s="29"/>
      <c r="S22" s="30">
        <f>K22*(M22^3)*R22</f>
        <v>0</v>
      </c>
      <c r="T22" s="29"/>
      <c r="U22" s="30">
        <f>K22*(M22^4)*T22</f>
        <v>0</v>
      </c>
      <c r="V22" s="29"/>
      <c r="W22" s="31">
        <f>K22*(M22^5)*V22</f>
        <v>0</v>
      </c>
      <c r="X22" s="31">
        <f t="shared" ref="X22:X27" si="8">SUM(W22,U22,S22,Q22,O22)</f>
        <v>0</v>
      </c>
      <c r="Y22" s="4"/>
      <c r="Z22" s="4"/>
      <c r="AA22" s="4"/>
      <c r="AB22" s="4"/>
      <c r="AC22" s="4"/>
      <c r="AD22" s="4"/>
      <c r="AE22" s="4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x14ac:dyDescent="0.3">
      <c r="A23" s="3">
        <f t="shared" si="7"/>
        <v>0</v>
      </c>
      <c r="B23" s="411"/>
      <c r="C23" s="411"/>
      <c r="D23" s="67"/>
      <c r="E23" s="436" t="s">
        <v>108</v>
      </c>
      <c r="F23" s="436"/>
      <c r="G23" s="436"/>
      <c r="H23" s="436"/>
      <c r="I23" s="436"/>
      <c r="J23" s="436"/>
      <c r="K23" s="32"/>
      <c r="L23" s="34"/>
      <c r="M23" s="35">
        <v>1.0229999999999999</v>
      </c>
      <c r="N23" s="29"/>
      <c r="O23" s="30">
        <f t="shared" ref="O23:O27" si="9">K23*M23*N23</f>
        <v>0</v>
      </c>
      <c r="P23" s="29"/>
      <c r="Q23" s="30">
        <f t="shared" ref="Q23:Q27" si="10">K23*(M23^2)*P23</f>
        <v>0</v>
      </c>
      <c r="R23" s="29"/>
      <c r="S23" s="30">
        <f t="shared" ref="S23:S27" si="11">K23*(M23^3)*R23</f>
        <v>0</v>
      </c>
      <c r="T23" s="29"/>
      <c r="U23" s="30">
        <f t="shared" ref="U23:U27" si="12">K23*(M23^4)*T23</f>
        <v>0</v>
      </c>
      <c r="V23" s="29"/>
      <c r="W23" s="31">
        <f t="shared" ref="W23:W27" si="13">K23*(M23^5)*V23</f>
        <v>0</v>
      </c>
      <c r="X23" s="31">
        <f t="shared" si="8"/>
        <v>0</v>
      </c>
      <c r="Y23" s="4"/>
      <c r="Z23" s="4"/>
      <c r="AA23" s="4"/>
      <c r="AB23" s="4"/>
      <c r="AC23" s="4"/>
      <c r="AD23" s="4"/>
      <c r="AE23" s="4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x14ac:dyDescent="0.3">
      <c r="A24" s="3">
        <f t="shared" si="7"/>
        <v>0</v>
      </c>
      <c r="B24" s="411"/>
      <c r="C24" s="411"/>
      <c r="D24" s="67"/>
      <c r="E24" s="436" t="s">
        <v>108</v>
      </c>
      <c r="F24" s="436"/>
      <c r="G24" s="436"/>
      <c r="H24" s="436"/>
      <c r="I24" s="436"/>
      <c r="J24" s="436"/>
      <c r="K24" s="32"/>
      <c r="L24" s="34"/>
      <c r="M24" s="35">
        <v>1.0229999999999999</v>
      </c>
      <c r="N24" s="29"/>
      <c r="O24" s="30">
        <f t="shared" si="9"/>
        <v>0</v>
      </c>
      <c r="P24" s="29"/>
      <c r="Q24" s="30">
        <f t="shared" si="10"/>
        <v>0</v>
      </c>
      <c r="R24" s="29"/>
      <c r="S24" s="30">
        <f t="shared" si="11"/>
        <v>0</v>
      </c>
      <c r="T24" s="29"/>
      <c r="U24" s="30">
        <f t="shared" si="12"/>
        <v>0</v>
      </c>
      <c r="V24" s="29"/>
      <c r="W24" s="31">
        <f t="shared" si="13"/>
        <v>0</v>
      </c>
      <c r="X24" s="31">
        <f t="shared" si="8"/>
        <v>0</v>
      </c>
      <c r="Y24" s="4"/>
      <c r="Z24" s="4"/>
      <c r="AA24" s="4"/>
      <c r="AB24" s="4"/>
      <c r="AC24" s="4"/>
      <c r="AD24" s="4"/>
      <c r="AE24" s="4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x14ac:dyDescent="0.3">
      <c r="A25" s="3">
        <f t="shared" si="7"/>
        <v>0</v>
      </c>
      <c r="B25" s="411"/>
      <c r="C25" s="411"/>
      <c r="D25" s="67"/>
      <c r="E25" s="436" t="s">
        <v>108</v>
      </c>
      <c r="F25" s="436"/>
      <c r="G25" s="436"/>
      <c r="H25" s="436"/>
      <c r="I25" s="436"/>
      <c r="J25" s="436"/>
      <c r="K25" s="32"/>
      <c r="L25" s="34"/>
      <c r="M25" s="35">
        <v>1.0229999999999999</v>
      </c>
      <c r="N25" s="29"/>
      <c r="O25" s="30">
        <f t="shared" si="9"/>
        <v>0</v>
      </c>
      <c r="P25" s="29"/>
      <c r="Q25" s="30">
        <f t="shared" si="10"/>
        <v>0</v>
      </c>
      <c r="R25" s="29"/>
      <c r="S25" s="30">
        <f t="shared" si="11"/>
        <v>0</v>
      </c>
      <c r="T25" s="29"/>
      <c r="U25" s="30">
        <f t="shared" si="12"/>
        <v>0</v>
      </c>
      <c r="V25" s="29"/>
      <c r="W25" s="31">
        <f t="shared" si="13"/>
        <v>0</v>
      </c>
      <c r="X25" s="31">
        <f t="shared" si="8"/>
        <v>0</v>
      </c>
      <c r="Y25" s="4"/>
      <c r="Z25" s="4"/>
      <c r="AA25" s="4"/>
      <c r="AB25" s="4"/>
      <c r="AC25" s="4"/>
      <c r="AD25" s="4"/>
      <c r="AE25" s="4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x14ac:dyDescent="0.3">
      <c r="A26" s="3">
        <f t="shared" si="7"/>
        <v>0</v>
      </c>
      <c r="B26" s="411"/>
      <c r="C26" s="411"/>
      <c r="D26" s="67"/>
      <c r="E26" s="436" t="s">
        <v>108</v>
      </c>
      <c r="F26" s="436"/>
      <c r="G26" s="436"/>
      <c r="H26" s="436"/>
      <c r="I26" s="436"/>
      <c r="J26" s="436"/>
      <c r="K26" s="32"/>
      <c r="L26" s="34"/>
      <c r="M26" s="35">
        <v>1.0229999999999999</v>
      </c>
      <c r="N26" s="29"/>
      <c r="O26" s="30">
        <f t="shared" si="9"/>
        <v>0</v>
      </c>
      <c r="P26" s="29"/>
      <c r="Q26" s="30">
        <f t="shared" si="10"/>
        <v>0</v>
      </c>
      <c r="R26" s="29"/>
      <c r="S26" s="30">
        <f t="shared" si="11"/>
        <v>0</v>
      </c>
      <c r="T26" s="29"/>
      <c r="U26" s="30">
        <f t="shared" si="12"/>
        <v>0</v>
      </c>
      <c r="V26" s="29"/>
      <c r="W26" s="31">
        <f t="shared" si="13"/>
        <v>0</v>
      </c>
      <c r="X26" s="31">
        <f t="shared" si="8"/>
        <v>0</v>
      </c>
      <c r="Y26" s="4"/>
      <c r="Z26" s="4"/>
      <c r="AA26" s="4"/>
      <c r="AB26" s="4"/>
      <c r="AC26" s="4"/>
      <c r="AD26" s="4"/>
      <c r="AE26" s="4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6" customFormat="1" ht="15" thickBot="1" x14ac:dyDescent="0.35">
      <c r="A27" s="46">
        <f t="shared" si="7"/>
        <v>0</v>
      </c>
      <c r="B27" s="420"/>
      <c r="C27" s="420"/>
      <c r="D27" s="68"/>
      <c r="E27" s="436" t="s">
        <v>108</v>
      </c>
      <c r="F27" s="436"/>
      <c r="G27" s="436"/>
      <c r="H27" s="436"/>
      <c r="I27" s="436"/>
      <c r="J27" s="436"/>
      <c r="K27" s="230"/>
      <c r="L27" s="354"/>
      <c r="M27" s="35"/>
      <c r="N27" s="38"/>
      <c r="O27" s="30">
        <f t="shared" si="9"/>
        <v>0</v>
      </c>
      <c r="P27" s="40"/>
      <c r="Q27" s="39">
        <f t="shared" si="10"/>
        <v>0</v>
      </c>
      <c r="R27" s="40"/>
      <c r="S27" s="30">
        <f t="shared" si="11"/>
        <v>0</v>
      </c>
      <c r="T27" s="40"/>
      <c r="U27" s="30">
        <f t="shared" si="12"/>
        <v>0</v>
      </c>
      <c r="V27" s="40"/>
      <c r="W27" s="41">
        <f t="shared" si="13"/>
        <v>0</v>
      </c>
      <c r="X27" s="41">
        <f t="shared" si="8"/>
        <v>0</v>
      </c>
      <c r="Y27" s="4"/>
      <c r="Z27" s="4"/>
      <c r="AA27" s="4"/>
      <c r="AB27" s="4"/>
      <c r="AC27" s="4"/>
      <c r="AD27" s="4"/>
      <c r="AE27" s="4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42" customFormat="1" x14ac:dyDescent="0.3">
      <c r="A28" s="4"/>
      <c r="B28" s="4"/>
      <c r="C28" s="4"/>
      <c r="D28" s="4"/>
      <c r="E28" s="422"/>
      <c r="F28" s="422"/>
      <c r="G28" s="422"/>
      <c r="H28" s="439" t="s">
        <v>20</v>
      </c>
      <c r="I28" s="439"/>
      <c r="J28" s="439"/>
      <c r="K28" s="439"/>
      <c r="L28" s="439"/>
      <c r="M28" s="440"/>
      <c r="N28" s="43"/>
      <c r="O28" s="339">
        <f>SUM(O22:O27)</f>
        <v>0</v>
      </c>
      <c r="P28" s="4"/>
      <c r="Q28" s="44">
        <f>SUM(Q22:Q27)</f>
        <v>0</v>
      </c>
      <c r="R28" s="4"/>
      <c r="S28" s="339">
        <f>SUM(S22:S27)</f>
        <v>0</v>
      </c>
      <c r="T28" s="4"/>
      <c r="U28" s="339">
        <f>SUM(U22:U27)</f>
        <v>0</v>
      </c>
      <c r="V28" s="4"/>
      <c r="W28" s="45">
        <f>SUM(W22:W27)</f>
        <v>0</v>
      </c>
      <c r="X28" s="45">
        <f>SUM(X22:X27)</f>
        <v>0</v>
      </c>
      <c r="Y28" s="4"/>
      <c r="Z28" s="4"/>
      <c r="AA28" s="4"/>
      <c r="AB28" s="4"/>
      <c r="AC28" s="4"/>
      <c r="AD28" s="4"/>
      <c r="AE28" s="4"/>
    </row>
    <row r="29" spans="1:123" ht="31.2" customHeight="1" x14ac:dyDescent="0.3">
      <c r="A29" s="1"/>
      <c r="B29" s="419" t="s">
        <v>19</v>
      </c>
      <c r="C29" s="419"/>
      <c r="D29" s="419"/>
      <c r="E29" s="411"/>
      <c r="F29" s="411"/>
      <c r="G29" s="411"/>
      <c r="H29" s="411"/>
      <c r="I29" s="411"/>
      <c r="J29" s="411"/>
      <c r="K29" s="185" t="s">
        <v>140</v>
      </c>
      <c r="L29" s="183"/>
      <c r="M29" s="191"/>
      <c r="N29" s="1" t="s">
        <v>16</v>
      </c>
      <c r="O29" s="9"/>
      <c r="P29" s="1" t="s">
        <v>16</v>
      </c>
      <c r="Q29" s="9"/>
      <c r="R29" s="1" t="s">
        <v>16</v>
      </c>
      <c r="S29" s="9"/>
      <c r="T29" s="1" t="s">
        <v>16</v>
      </c>
      <c r="U29" s="9"/>
      <c r="V29" s="1" t="s">
        <v>16</v>
      </c>
      <c r="W29" s="14"/>
      <c r="X29" s="14"/>
      <c r="Y29" s="4"/>
      <c r="Z29" s="4"/>
      <c r="AA29" s="4"/>
      <c r="AB29" s="4"/>
      <c r="AC29" s="4"/>
      <c r="AD29" s="4"/>
      <c r="AE29" s="4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x14ac:dyDescent="0.3">
      <c r="A30" s="1">
        <f>SUM(N30,P30,R30,T30,V30)</f>
        <v>0</v>
      </c>
      <c r="B30" s="411" t="s">
        <v>118</v>
      </c>
      <c r="C30" s="411"/>
      <c r="D30" s="411"/>
      <c r="E30" s="411"/>
      <c r="F30" s="411"/>
      <c r="G30" s="411"/>
      <c r="H30" s="411"/>
      <c r="I30" s="411"/>
      <c r="J30" s="411"/>
      <c r="K30" s="32"/>
      <c r="L30" s="183"/>
      <c r="M30" s="191">
        <v>1.01</v>
      </c>
      <c r="N30" s="29"/>
      <c r="O30" s="30">
        <f>K30*M30*N30</f>
        <v>0</v>
      </c>
      <c r="P30" s="29"/>
      <c r="Q30" s="30">
        <f>K30*(M30^2)*P30</f>
        <v>0</v>
      </c>
      <c r="R30" s="29"/>
      <c r="S30" s="30">
        <f>K30*(M30^3)*R30</f>
        <v>0</v>
      </c>
      <c r="T30" s="29"/>
      <c r="U30" s="30">
        <f>K30*(M30^4)*T30</f>
        <v>0</v>
      </c>
      <c r="V30" s="29"/>
      <c r="W30" s="31">
        <f>K30*(M30^5)*V30</f>
        <v>0</v>
      </c>
      <c r="X30" s="31">
        <f t="shared" ref="X30:X35" si="14">SUM(W30,U30,S30,Q30,O30)</f>
        <v>0</v>
      </c>
      <c r="Y30" s="4"/>
      <c r="Z30" s="4"/>
      <c r="AA30" s="4"/>
      <c r="AB30" s="4"/>
      <c r="AC30" s="4"/>
      <c r="AD30" s="4"/>
      <c r="AE30" s="4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x14ac:dyDescent="0.3">
      <c r="A31" s="1">
        <f>SUM(N31,P31,R31,T31,V31)</f>
        <v>0</v>
      </c>
      <c r="B31" s="411" t="s">
        <v>119</v>
      </c>
      <c r="C31" s="411"/>
      <c r="D31" s="411"/>
      <c r="E31" s="411"/>
      <c r="F31" s="411"/>
      <c r="G31" s="411"/>
      <c r="H31" s="411"/>
      <c r="I31" s="411"/>
      <c r="J31" s="411"/>
      <c r="K31" s="32"/>
      <c r="L31" s="183"/>
      <c r="M31" s="191">
        <v>1.01</v>
      </c>
      <c r="N31" s="29"/>
      <c r="O31" s="30">
        <f t="shared" ref="O31:O34" si="15">K31*M31*N31</f>
        <v>0</v>
      </c>
      <c r="P31" s="29"/>
      <c r="Q31" s="30">
        <f t="shared" ref="Q31:Q34" si="16">K31*(M31^2)*P31</f>
        <v>0</v>
      </c>
      <c r="R31" s="29"/>
      <c r="S31" s="30">
        <f t="shared" ref="S31:S34" si="17">K31*(M31^3)*R31</f>
        <v>0</v>
      </c>
      <c r="T31" s="29"/>
      <c r="U31" s="30">
        <f t="shared" ref="U31:U34" si="18">K31*(M31^4)*T31</f>
        <v>0</v>
      </c>
      <c r="V31" s="29"/>
      <c r="W31" s="31">
        <f t="shared" ref="W31:W34" si="19">K31*(M31^5)*V31</f>
        <v>0</v>
      </c>
      <c r="X31" s="31">
        <f t="shared" si="14"/>
        <v>0</v>
      </c>
      <c r="Y31" s="4"/>
      <c r="Z31" s="4"/>
      <c r="AA31" s="4"/>
      <c r="AB31" s="4"/>
      <c r="AC31" s="4"/>
      <c r="AD31" s="4"/>
      <c r="AE31" s="4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x14ac:dyDescent="0.3">
      <c r="A32" s="1">
        <f>SUM(N32,P32,R32,T32,V32)</f>
        <v>0</v>
      </c>
      <c r="B32" s="411" t="s">
        <v>118</v>
      </c>
      <c r="C32" s="411"/>
      <c r="D32" s="411"/>
      <c r="E32" s="411"/>
      <c r="F32" s="411"/>
      <c r="G32" s="411"/>
      <c r="H32" s="411"/>
      <c r="I32" s="411"/>
      <c r="J32" s="411"/>
      <c r="K32" s="32"/>
      <c r="L32" s="183"/>
      <c r="M32" s="191">
        <v>1.01</v>
      </c>
      <c r="N32" s="29"/>
      <c r="O32" s="30">
        <f t="shared" si="15"/>
        <v>0</v>
      </c>
      <c r="P32" s="29"/>
      <c r="Q32" s="30">
        <f t="shared" si="16"/>
        <v>0</v>
      </c>
      <c r="R32" s="29"/>
      <c r="S32" s="30">
        <f t="shared" si="17"/>
        <v>0</v>
      </c>
      <c r="T32" s="29"/>
      <c r="U32" s="30">
        <f t="shared" si="18"/>
        <v>0</v>
      </c>
      <c r="V32" s="29"/>
      <c r="W32" s="31">
        <f t="shared" si="19"/>
        <v>0</v>
      </c>
      <c r="X32" s="31">
        <f t="shared" si="14"/>
        <v>0</v>
      </c>
      <c r="Y32" s="4"/>
      <c r="Z32" s="4"/>
      <c r="AA32" s="4"/>
      <c r="AB32" s="4"/>
      <c r="AC32" s="4"/>
      <c r="AD32" s="4"/>
      <c r="AE32" s="4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x14ac:dyDescent="0.3">
      <c r="A33" s="1">
        <f>SUM(N33,P33,R33,T33,V33)</f>
        <v>0</v>
      </c>
      <c r="B33" s="411" t="s">
        <v>120</v>
      </c>
      <c r="C33" s="411"/>
      <c r="D33" s="411"/>
      <c r="E33" s="411"/>
      <c r="F33" s="411"/>
      <c r="G33" s="411"/>
      <c r="H33" s="411"/>
      <c r="I33" s="411"/>
      <c r="J33" s="411"/>
      <c r="K33" s="32"/>
      <c r="L33" s="183"/>
      <c r="M33" s="191">
        <v>1.01</v>
      </c>
      <c r="N33" s="29"/>
      <c r="O33" s="30">
        <f t="shared" si="15"/>
        <v>0</v>
      </c>
      <c r="P33" s="29"/>
      <c r="Q33" s="30">
        <f t="shared" si="16"/>
        <v>0</v>
      </c>
      <c r="R33" s="29"/>
      <c r="S33" s="30">
        <f t="shared" si="17"/>
        <v>0</v>
      </c>
      <c r="T33" s="29"/>
      <c r="U33" s="30">
        <f t="shared" si="18"/>
        <v>0</v>
      </c>
      <c r="V33" s="29"/>
      <c r="W33" s="31">
        <f t="shared" si="19"/>
        <v>0</v>
      </c>
      <c r="X33" s="31">
        <f t="shared" si="14"/>
        <v>0</v>
      </c>
      <c r="Y33" s="4"/>
      <c r="Z33" s="4"/>
      <c r="AA33" s="4"/>
      <c r="AB33" s="4"/>
      <c r="AC33" s="4"/>
      <c r="AD33" s="4"/>
      <c r="AE33" s="4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6" customFormat="1" ht="15" thickBot="1" x14ac:dyDescent="0.35">
      <c r="A34" s="329">
        <f>SUM(N34,P34,R34,T34,V34)</f>
        <v>0</v>
      </c>
      <c r="B34" s="411" t="s">
        <v>119</v>
      </c>
      <c r="C34" s="411"/>
      <c r="D34" s="411"/>
      <c r="E34" s="410"/>
      <c r="F34" s="410"/>
      <c r="G34" s="410"/>
      <c r="H34" s="420"/>
      <c r="I34" s="420"/>
      <c r="J34" s="420"/>
      <c r="K34" s="33"/>
      <c r="L34" s="184"/>
      <c r="M34" s="199">
        <v>1.01</v>
      </c>
      <c r="N34" s="38"/>
      <c r="O34" s="39">
        <f t="shared" si="15"/>
        <v>0</v>
      </c>
      <c r="P34" s="38"/>
      <c r="Q34" s="30">
        <f t="shared" si="16"/>
        <v>0</v>
      </c>
      <c r="R34" s="38"/>
      <c r="S34" s="30">
        <f t="shared" si="17"/>
        <v>0</v>
      </c>
      <c r="T34" s="38"/>
      <c r="U34" s="30">
        <f t="shared" si="18"/>
        <v>0</v>
      </c>
      <c r="V34" s="38"/>
      <c r="W34" s="41">
        <f t="shared" si="19"/>
        <v>0</v>
      </c>
      <c r="X34" s="41">
        <f t="shared" si="14"/>
        <v>0</v>
      </c>
      <c r="Y34" s="4"/>
      <c r="Z34" s="4"/>
      <c r="AA34" s="4"/>
      <c r="AB34" s="4"/>
      <c r="AC34" s="4"/>
      <c r="AD34" s="4"/>
      <c r="AE34" s="4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x14ac:dyDescent="0.3">
      <c r="A35" s="422"/>
      <c r="B35" s="422"/>
      <c r="C35" s="422"/>
      <c r="D35" s="422"/>
      <c r="E35" s="422"/>
      <c r="F35" s="422"/>
      <c r="G35" s="422"/>
      <c r="H35" s="439" t="s">
        <v>20</v>
      </c>
      <c r="I35" s="439"/>
      <c r="J35" s="439"/>
      <c r="K35" s="439"/>
      <c r="L35" s="439"/>
      <c r="M35" s="440"/>
      <c r="N35" s="1"/>
      <c r="O35" s="44">
        <f>SUM(O30:O34)</f>
        <v>0</v>
      </c>
      <c r="P35" s="1"/>
      <c r="Q35" s="339">
        <f>SUM(Q30:Q34)</f>
        <v>0</v>
      </c>
      <c r="R35" s="1"/>
      <c r="S35" s="339">
        <f>SUM(S30:S34)</f>
        <v>0</v>
      </c>
      <c r="T35" s="1"/>
      <c r="U35" s="339">
        <f>SUM(U30:U34)</f>
        <v>0</v>
      </c>
      <c r="V35" s="1"/>
      <c r="W35" s="261">
        <f>SUM(W30:W34)</f>
        <v>0</v>
      </c>
      <c r="X35" s="45">
        <f t="shared" si="14"/>
        <v>0</v>
      </c>
      <c r="Y35" s="4"/>
      <c r="Z35" s="4"/>
      <c r="AA35" s="4"/>
      <c r="AB35" s="4"/>
      <c r="AC35" s="4"/>
      <c r="AD35" s="4"/>
      <c r="AE35" s="4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x14ac:dyDescent="0.3">
      <c r="A36" s="444"/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5"/>
      <c r="N36" s="1"/>
      <c r="O36" s="9"/>
      <c r="P36" s="1"/>
      <c r="Q36" s="9"/>
      <c r="R36" s="1"/>
      <c r="S36" s="9"/>
      <c r="T36" s="1"/>
      <c r="U36" s="9"/>
      <c r="V36" s="1"/>
      <c r="W36" s="14"/>
      <c r="X36" s="14"/>
      <c r="Y36" s="4"/>
      <c r="Z36" s="4"/>
      <c r="AA36" s="4"/>
      <c r="AB36" s="4"/>
      <c r="AC36" s="4"/>
      <c r="AD36" s="4"/>
      <c r="AE36" s="4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57" customFormat="1" ht="15" thickBot="1" x14ac:dyDescent="0.35">
      <c r="A37" s="53"/>
      <c r="B37" s="53"/>
      <c r="C37" s="53"/>
      <c r="D37" s="53"/>
      <c r="E37" s="53"/>
      <c r="F37" s="441"/>
      <c r="G37" s="441"/>
      <c r="H37" s="441"/>
      <c r="I37" s="441"/>
      <c r="J37" s="53" t="s">
        <v>21</v>
      </c>
      <c r="K37" s="53"/>
      <c r="L37" s="53"/>
      <c r="M37" s="54"/>
      <c r="N37" s="53"/>
      <c r="O37" s="55">
        <f>O28+O35</f>
        <v>0</v>
      </c>
      <c r="P37" s="53"/>
      <c r="Q37" s="55">
        <f>Q28+Q35</f>
        <v>0</v>
      </c>
      <c r="R37" s="53"/>
      <c r="S37" s="55">
        <f>S28+S35</f>
        <v>0</v>
      </c>
      <c r="T37" s="53"/>
      <c r="U37" s="55">
        <f>U28+U35</f>
        <v>0</v>
      </c>
      <c r="V37" s="53"/>
      <c r="W37" s="56">
        <f>W28+W35</f>
        <v>0</v>
      </c>
      <c r="X37" s="56">
        <f>X28+X35</f>
        <v>0</v>
      </c>
      <c r="Y37" s="4"/>
      <c r="Z37" s="4"/>
      <c r="AA37" s="4"/>
      <c r="AB37" s="4"/>
      <c r="AC37" s="4"/>
      <c r="AD37" s="4"/>
      <c r="AE37" s="4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61" customFormat="1" ht="15.6" thickTop="1" thickBot="1" x14ac:dyDescent="0.35">
      <c r="A38" s="58"/>
      <c r="B38" s="58"/>
      <c r="C38" s="58"/>
      <c r="D38" s="58"/>
      <c r="E38" s="58"/>
      <c r="F38" s="442"/>
      <c r="G38" s="442"/>
      <c r="H38" s="442"/>
      <c r="I38" s="442"/>
      <c r="J38" s="442"/>
      <c r="K38" s="442"/>
      <c r="L38" s="442"/>
      <c r="M38" s="443"/>
      <c r="N38" s="58"/>
      <c r="O38" s="59"/>
      <c r="P38" s="58"/>
      <c r="Q38" s="59"/>
      <c r="R38" s="58"/>
      <c r="S38" s="59"/>
      <c r="T38" s="58"/>
      <c r="U38" s="59"/>
      <c r="V38" s="58"/>
      <c r="W38" s="60"/>
      <c r="X38" s="60"/>
      <c r="Y38" s="4"/>
      <c r="Z38" s="4"/>
      <c r="AA38" s="4"/>
      <c r="AB38" s="4"/>
      <c r="AC38" s="4"/>
      <c r="AD38" s="4"/>
      <c r="AE38" s="4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49" customFormat="1" ht="15" thickBot="1" x14ac:dyDescent="0.35">
      <c r="A39" s="47"/>
      <c r="B39" s="47"/>
      <c r="C39" s="47"/>
      <c r="D39" s="47"/>
      <c r="E39" s="47"/>
      <c r="F39" s="47"/>
      <c r="G39" s="47"/>
      <c r="H39" s="47"/>
      <c r="I39" s="47"/>
      <c r="J39" s="50" t="s">
        <v>22</v>
      </c>
      <c r="K39" s="47"/>
      <c r="L39" s="47"/>
      <c r="M39" s="48"/>
      <c r="N39" s="47"/>
      <c r="O39" s="51">
        <f>O18+O37</f>
        <v>25.574999999999996</v>
      </c>
      <c r="P39" s="47"/>
      <c r="Q39" s="51">
        <f>Q18+Q37</f>
        <v>0</v>
      </c>
      <c r="R39" s="47"/>
      <c r="S39" s="51">
        <f>S18+S37</f>
        <v>0</v>
      </c>
      <c r="T39" s="47"/>
      <c r="U39" s="51">
        <f>U18+U37</f>
        <v>0</v>
      </c>
      <c r="V39" s="47"/>
      <c r="W39" s="52">
        <f>W18+W37</f>
        <v>0</v>
      </c>
      <c r="X39" s="52">
        <f>X18+X37</f>
        <v>25.574999999999996</v>
      </c>
      <c r="Y39" s="63"/>
      <c r="Z39" s="63"/>
      <c r="AA39" s="63"/>
      <c r="AB39" s="63"/>
      <c r="AC39" s="63"/>
      <c r="AD39" s="63"/>
      <c r="AE39" s="63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</row>
    <row r="40" spans="1:123" x14ac:dyDescent="0.3">
      <c r="A40" s="7" t="s">
        <v>25</v>
      </c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00"/>
      <c r="N40" s="399"/>
      <c r="O40" s="400"/>
      <c r="P40" s="399"/>
      <c r="Q40" s="400"/>
      <c r="R40" s="399"/>
      <c r="S40" s="400"/>
      <c r="T40" s="399"/>
      <c r="U40" s="400"/>
      <c r="V40" s="399"/>
      <c r="W40" s="412"/>
      <c r="X40" s="14"/>
      <c r="Y40" s="1"/>
      <c r="Z40" s="1"/>
      <c r="AA40" s="1"/>
      <c r="AB40" s="1"/>
      <c r="AC40" s="1"/>
      <c r="AD40" s="1"/>
      <c r="AE40" s="1"/>
    </row>
    <row r="41" spans="1:123" x14ac:dyDescent="0.3">
      <c r="A41" s="7" t="s">
        <v>26</v>
      </c>
      <c r="B41" s="419" t="s">
        <v>6</v>
      </c>
      <c r="C41" s="419"/>
      <c r="D41" s="419" t="s">
        <v>7</v>
      </c>
      <c r="E41" s="419"/>
      <c r="F41" s="419"/>
      <c r="G41" s="419"/>
      <c r="H41" s="419" t="s">
        <v>18</v>
      </c>
      <c r="I41" s="419"/>
      <c r="J41" s="419"/>
      <c r="K41" s="419"/>
      <c r="L41" s="119" t="s">
        <v>27</v>
      </c>
      <c r="M41" s="9"/>
      <c r="N41" s="378"/>
      <c r="O41" s="379"/>
      <c r="P41" s="378"/>
      <c r="Q41" s="379"/>
      <c r="R41" s="378"/>
      <c r="S41" s="379"/>
      <c r="T41" s="378"/>
      <c r="U41" s="379"/>
      <c r="V41" s="378"/>
      <c r="W41" s="413"/>
      <c r="X41" s="14"/>
      <c r="Y41" s="1"/>
      <c r="Z41" s="1"/>
      <c r="AA41" s="1"/>
      <c r="AB41" s="1"/>
      <c r="AC41" s="1"/>
      <c r="AD41" s="1"/>
      <c r="AE41" s="1"/>
    </row>
    <row r="42" spans="1:123" x14ac:dyDescent="0.3">
      <c r="A42" s="1"/>
      <c r="B42" s="432" t="str">
        <f t="shared" ref="B42:B48" si="20">B11</f>
        <v>John</v>
      </c>
      <c r="C42" s="432"/>
      <c r="D42" s="432" t="str">
        <f t="shared" ref="D42:D48" si="21">D11</f>
        <v>PI</v>
      </c>
      <c r="E42" s="432"/>
      <c r="F42" s="432"/>
      <c r="G42" s="432"/>
      <c r="H42" s="432" t="str">
        <f t="shared" ref="H42:H48" si="22">E11</f>
        <v>AAUP Faculty</v>
      </c>
      <c r="I42" s="432"/>
      <c r="J42" s="432"/>
      <c r="K42" s="432"/>
      <c r="L42" s="165">
        <f>VLOOKUP(H42,Fringe_rates[#All],2,0)</f>
        <v>0.46700000000000003</v>
      </c>
      <c r="M42" s="9"/>
      <c r="N42" s="29"/>
      <c r="O42" s="30">
        <f t="shared" ref="O42:O48" si="23">O11*L42</f>
        <v>11.943524999999999</v>
      </c>
      <c r="P42" s="77"/>
      <c r="Q42" s="30">
        <f t="shared" ref="Q42:Q48" si="24">Q11*L42</f>
        <v>0</v>
      </c>
      <c r="R42" s="77"/>
      <c r="S42" s="30">
        <f t="shared" ref="S42:S48" si="25">S11*L42</f>
        <v>0</v>
      </c>
      <c r="T42" s="77"/>
      <c r="U42" s="30">
        <f t="shared" ref="U42:U48" si="26">U11*L42</f>
        <v>0</v>
      </c>
      <c r="V42" s="77"/>
      <c r="W42" s="31">
        <f t="shared" ref="W42:W48" si="27">W11*L42</f>
        <v>0</v>
      </c>
      <c r="X42" s="31">
        <f t="shared" ref="X42:X49" si="28">SUM(W42,U42,S42,Q42,O42)</f>
        <v>11.943524999999999</v>
      </c>
      <c r="Y42" s="1"/>
      <c r="Z42" s="1"/>
      <c r="AA42" s="1"/>
      <c r="AB42" s="1"/>
      <c r="AC42" s="1"/>
      <c r="AD42" s="1"/>
      <c r="AE42" s="1"/>
    </row>
    <row r="43" spans="1:123" x14ac:dyDescent="0.3">
      <c r="A43" s="1"/>
      <c r="B43" s="432">
        <f t="shared" si="20"/>
        <v>0</v>
      </c>
      <c r="C43" s="432"/>
      <c r="D43" s="432">
        <f t="shared" si="21"/>
        <v>0</v>
      </c>
      <c r="E43" s="432"/>
      <c r="F43" s="432"/>
      <c r="G43" s="432"/>
      <c r="H43" s="432" t="str">
        <f t="shared" si="22"/>
        <v>AAUP Faculty (summer)</v>
      </c>
      <c r="I43" s="432"/>
      <c r="J43" s="432"/>
      <c r="K43" s="432"/>
      <c r="L43" s="165">
        <f>VLOOKUP(H43,Fringe_rates[#All],2,0)</f>
        <v>0.24199999999999999</v>
      </c>
      <c r="M43" s="9"/>
      <c r="N43" s="29"/>
      <c r="O43" s="30">
        <f t="shared" si="23"/>
        <v>0</v>
      </c>
      <c r="P43" s="77"/>
      <c r="Q43" s="30">
        <f t="shared" si="24"/>
        <v>0</v>
      </c>
      <c r="R43" s="77"/>
      <c r="S43" s="30">
        <f t="shared" si="25"/>
        <v>0</v>
      </c>
      <c r="T43" s="77"/>
      <c r="U43" s="30">
        <f t="shared" si="26"/>
        <v>0</v>
      </c>
      <c r="V43" s="77"/>
      <c r="W43" s="31">
        <f t="shared" si="27"/>
        <v>0</v>
      </c>
      <c r="X43" s="31">
        <f t="shared" si="28"/>
        <v>0</v>
      </c>
      <c r="Y43" s="1"/>
      <c r="Z43" s="1"/>
      <c r="AA43" s="1"/>
      <c r="AB43" s="1"/>
      <c r="AC43" s="1"/>
      <c r="AD43" s="1"/>
      <c r="AE43" s="1"/>
    </row>
    <row r="44" spans="1:123" x14ac:dyDescent="0.3">
      <c r="A44" s="1"/>
      <c r="B44" s="432">
        <f t="shared" si="20"/>
        <v>0</v>
      </c>
      <c r="C44" s="432"/>
      <c r="D44" s="432">
        <f t="shared" si="21"/>
        <v>0</v>
      </c>
      <c r="E44" s="432"/>
      <c r="F44" s="432"/>
      <c r="G44" s="432"/>
      <c r="H44" s="432" t="str">
        <f t="shared" si="22"/>
        <v>Choose from list</v>
      </c>
      <c r="I44" s="432"/>
      <c r="J44" s="432"/>
      <c r="K44" s="432"/>
      <c r="L44" s="165">
        <f>VLOOKUP(H44,Fringe_rates[#All],2,0)</f>
        <v>0</v>
      </c>
      <c r="M44" s="9"/>
      <c r="N44" s="29"/>
      <c r="O44" s="30">
        <f t="shared" si="23"/>
        <v>0</v>
      </c>
      <c r="P44" s="77"/>
      <c r="Q44" s="30">
        <f t="shared" si="24"/>
        <v>0</v>
      </c>
      <c r="R44" s="77"/>
      <c r="S44" s="30">
        <f t="shared" si="25"/>
        <v>0</v>
      </c>
      <c r="T44" s="77"/>
      <c r="U44" s="30">
        <f t="shared" si="26"/>
        <v>0</v>
      </c>
      <c r="V44" s="77"/>
      <c r="W44" s="31">
        <f t="shared" si="27"/>
        <v>0</v>
      </c>
      <c r="X44" s="31">
        <f t="shared" si="28"/>
        <v>0</v>
      </c>
      <c r="Y44" s="1"/>
      <c r="Z44" s="1"/>
      <c r="AA44" s="1"/>
      <c r="AB44" s="1"/>
      <c r="AC44" s="1"/>
      <c r="AD44" s="1"/>
      <c r="AE44" s="1"/>
    </row>
    <row r="45" spans="1:123" x14ac:dyDescent="0.3">
      <c r="A45" s="1"/>
      <c r="B45" s="432">
        <f t="shared" si="20"/>
        <v>0</v>
      </c>
      <c r="C45" s="432"/>
      <c r="D45" s="432">
        <f t="shared" si="21"/>
        <v>0</v>
      </c>
      <c r="E45" s="432"/>
      <c r="F45" s="432"/>
      <c r="G45" s="432"/>
      <c r="H45" s="432" t="str">
        <f t="shared" si="22"/>
        <v>Choose from list</v>
      </c>
      <c r="I45" s="432"/>
      <c r="J45" s="432"/>
      <c r="K45" s="432"/>
      <c r="L45" s="165">
        <f>VLOOKUP(H45,Fringe_rates[#All],2,0)</f>
        <v>0</v>
      </c>
      <c r="M45" s="9"/>
      <c r="N45" s="29"/>
      <c r="O45" s="30">
        <f t="shared" si="23"/>
        <v>0</v>
      </c>
      <c r="P45" s="77"/>
      <c r="Q45" s="30">
        <f t="shared" si="24"/>
        <v>0</v>
      </c>
      <c r="R45" s="77"/>
      <c r="S45" s="30">
        <f t="shared" si="25"/>
        <v>0</v>
      </c>
      <c r="T45" s="77"/>
      <c r="U45" s="30">
        <f t="shared" si="26"/>
        <v>0</v>
      </c>
      <c r="V45" s="77"/>
      <c r="W45" s="31">
        <f t="shared" si="27"/>
        <v>0</v>
      </c>
      <c r="X45" s="31">
        <f t="shared" si="28"/>
        <v>0</v>
      </c>
      <c r="Y45" s="1"/>
      <c r="Z45" s="1"/>
      <c r="AA45" s="1"/>
      <c r="AB45" s="1"/>
      <c r="AC45" s="1"/>
      <c r="AD45" s="1"/>
      <c r="AE45" s="1"/>
    </row>
    <row r="46" spans="1:123" x14ac:dyDescent="0.3">
      <c r="A46" s="1"/>
      <c r="B46" s="432">
        <f t="shared" si="20"/>
        <v>0</v>
      </c>
      <c r="C46" s="432"/>
      <c r="D46" s="432">
        <f t="shared" si="21"/>
        <v>0</v>
      </c>
      <c r="E46" s="432"/>
      <c r="F46" s="432"/>
      <c r="G46" s="432"/>
      <c r="H46" s="432" t="str">
        <f t="shared" si="22"/>
        <v>Choose from list</v>
      </c>
      <c r="I46" s="432"/>
      <c r="J46" s="432"/>
      <c r="K46" s="432"/>
      <c r="L46" s="165">
        <f>VLOOKUP(H46,Fringe_rates[#All],2,0)</f>
        <v>0</v>
      </c>
      <c r="M46" s="9"/>
      <c r="N46" s="29"/>
      <c r="O46" s="30">
        <f t="shared" si="23"/>
        <v>0</v>
      </c>
      <c r="P46" s="77"/>
      <c r="Q46" s="30">
        <f t="shared" si="24"/>
        <v>0</v>
      </c>
      <c r="R46" s="77"/>
      <c r="S46" s="30">
        <f t="shared" si="25"/>
        <v>0</v>
      </c>
      <c r="T46" s="77"/>
      <c r="U46" s="30">
        <f t="shared" si="26"/>
        <v>0</v>
      </c>
      <c r="V46" s="77"/>
      <c r="W46" s="31">
        <f t="shared" si="27"/>
        <v>0</v>
      </c>
      <c r="X46" s="31">
        <f t="shared" si="28"/>
        <v>0</v>
      </c>
      <c r="Y46" s="1"/>
      <c r="Z46" s="1"/>
      <c r="AA46" s="1"/>
      <c r="AB46" s="1"/>
      <c r="AC46" s="1"/>
      <c r="AD46" s="1"/>
      <c r="AE46" s="1"/>
    </row>
    <row r="47" spans="1:123" x14ac:dyDescent="0.3">
      <c r="A47" s="1"/>
      <c r="B47" s="432">
        <f t="shared" si="20"/>
        <v>0</v>
      </c>
      <c r="C47" s="432"/>
      <c r="D47" s="432">
        <f t="shared" si="21"/>
        <v>0</v>
      </c>
      <c r="E47" s="432"/>
      <c r="F47" s="432"/>
      <c r="G47" s="432"/>
      <c r="H47" s="432" t="str">
        <f t="shared" si="22"/>
        <v>Choose from list</v>
      </c>
      <c r="I47" s="432"/>
      <c r="J47" s="432"/>
      <c r="K47" s="432"/>
      <c r="L47" s="165">
        <f>VLOOKUP(H47,Fringe_rates[#All],2,0)</f>
        <v>0</v>
      </c>
      <c r="M47" s="9"/>
      <c r="N47" s="29"/>
      <c r="O47" s="30">
        <f t="shared" si="23"/>
        <v>0</v>
      </c>
      <c r="P47" s="77"/>
      <c r="Q47" s="30">
        <f t="shared" si="24"/>
        <v>0</v>
      </c>
      <c r="R47" s="77"/>
      <c r="S47" s="30">
        <f t="shared" si="25"/>
        <v>0</v>
      </c>
      <c r="T47" s="77"/>
      <c r="U47" s="30">
        <f t="shared" si="26"/>
        <v>0</v>
      </c>
      <c r="V47" s="77"/>
      <c r="W47" s="31">
        <f t="shared" si="27"/>
        <v>0</v>
      </c>
      <c r="X47" s="31">
        <f t="shared" si="28"/>
        <v>0</v>
      </c>
      <c r="Y47" s="1"/>
      <c r="Z47" s="1"/>
      <c r="AA47" s="1"/>
      <c r="AB47" s="1"/>
      <c r="AC47" s="1"/>
      <c r="AD47" s="1"/>
      <c r="AE47" s="1"/>
    </row>
    <row r="48" spans="1:123" s="6" customFormat="1" ht="15" thickBot="1" x14ac:dyDescent="0.35">
      <c r="A48" s="20"/>
      <c r="B48" s="433">
        <f t="shared" si="20"/>
        <v>0</v>
      </c>
      <c r="C48" s="433"/>
      <c r="D48" s="433">
        <f t="shared" si="21"/>
        <v>0</v>
      </c>
      <c r="E48" s="433"/>
      <c r="F48" s="433"/>
      <c r="G48" s="433"/>
      <c r="H48" s="432" t="str">
        <f t="shared" si="22"/>
        <v>Choose from list</v>
      </c>
      <c r="I48" s="432"/>
      <c r="J48" s="432"/>
      <c r="K48" s="432"/>
      <c r="L48" s="165">
        <f>VLOOKUP(H48,Fringe_rates[#All],2,0)</f>
        <v>0</v>
      </c>
      <c r="M48" s="10"/>
      <c r="N48" s="38"/>
      <c r="O48" s="39">
        <f t="shared" si="23"/>
        <v>0</v>
      </c>
      <c r="P48" s="40"/>
      <c r="Q48" s="39">
        <f t="shared" si="24"/>
        <v>0</v>
      </c>
      <c r="R48" s="40"/>
      <c r="S48" s="39">
        <f t="shared" si="25"/>
        <v>0</v>
      </c>
      <c r="T48" s="40"/>
      <c r="U48" s="39">
        <f t="shared" si="26"/>
        <v>0</v>
      </c>
      <c r="V48" s="40"/>
      <c r="W48" s="39">
        <f t="shared" si="27"/>
        <v>0</v>
      </c>
      <c r="X48" s="40">
        <f t="shared" si="28"/>
        <v>0</v>
      </c>
      <c r="Y48" s="74"/>
      <c r="Z48" s="4"/>
      <c r="AA48" s="4"/>
      <c r="AB48" s="4"/>
      <c r="AC48" s="4"/>
      <c r="AD48" s="4"/>
      <c r="AE48" s="4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</row>
    <row r="49" spans="1:72" s="23" customFormat="1" ht="15" thickBot="1" x14ac:dyDescent="0.35">
      <c r="A49" s="21" t="s">
        <v>33</v>
      </c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5"/>
      <c r="N49" s="21"/>
      <c r="O49" s="25">
        <f>SUM(O42:O48)</f>
        <v>11.943524999999999</v>
      </c>
      <c r="P49" s="21"/>
      <c r="Q49" s="25">
        <f>SUM(Q42:Q48)</f>
        <v>0</v>
      </c>
      <c r="R49" s="21"/>
      <c r="S49" s="25">
        <f>SUM(S42:S48)</f>
        <v>0</v>
      </c>
      <c r="T49" s="21"/>
      <c r="U49" s="25">
        <f>SUM(U42:U48)</f>
        <v>0</v>
      </c>
      <c r="V49" s="21"/>
      <c r="W49" s="25">
        <f>SUM(W42:W48)</f>
        <v>0</v>
      </c>
      <c r="X49" s="80">
        <f t="shared" si="28"/>
        <v>11.943524999999999</v>
      </c>
      <c r="Y49" s="4"/>
      <c r="Z49" s="4"/>
      <c r="AA49" s="4"/>
      <c r="AB49" s="4"/>
      <c r="AC49" s="4"/>
      <c r="AD49" s="4"/>
      <c r="AE49" s="4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</row>
    <row r="50" spans="1:72" ht="15" thickTop="1" x14ac:dyDescent="0.3">
      <c r="A50" s="1"/>
      <c r="B50" s="438"/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48"/>
      <c r="N50" s="397"/>
      <c r="O50" s="398"/>
      <c r="P50" s="397"/>
      <c r="Q50" s="398"/>
      <c r="R50" s="397"/>
      <c r="S50" s="398"/>
      <c r="T50" s="397"/>
      <c r="U50" s="398"/>
      <c r="V50" s="397"/>
      <c r="W50" s="398"/>
      <c r="X50" s="4"/>
      <c r="Y50" s="74"/>
      <c r="Z50" s="217"/>
      <c r="AA50" s="4"/>
      <c r="AB50" s="4"/>
      <c r="AC50" s="4"/>
      <c r="AD50" s="4"/>
      <c r="AE50" s="4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</row>
    <row r="51" spans="1:72" x14ac:dyDescent="0.3">
      <c r="A51" s="1" t="s">
        <v>30</v>
      </c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379"/>
      <c r="N51" s="384"/>
      <c r="O51" s="385"/>
      <c r="P51" s="384"/>
      <c r="Q51" s="385"/>
      <c r="R51" s="384"/>
      <c r="S51" s="385"/>
      <c r="T51" s="384"/>
      <c r="U51" s="385"/>
      <c r="V51" s="384"/>
      <c r="W51" s="385"/>
      <c r="X51" s="14"/>
      <c r="Y51" s="1"/>
      <c r="Z51" s="1"/>
      <c r="AA51" s="1"/>
      <c r="AB51" s="1"/>
      <c r="AC51" s="1"/>
      <c r="AD51" s="1"/>
      <c r="AE51" s="1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</row>
    <row r="52" spans="1:72" x14ac:dyDescent="0.3">
      <c r="A52" s="1"/>
      <c r="B52" s="411">
        <f t="shared" ref="B52:B56" si="29">B22</f>
        <v>0</v>
      </c>
      <c r="C52" s="411"/>
      <c r="D52" s="434">
        <f t="shared" ref="D52:D56" si="30">D22</f>
        <v>0</v>
      </c>
      <c r="E52" s="411"/>
      <c r="F52" s="411"/>
      <c r="G52" s="411"/>
      <c r="H52" s="432" t="str">
        <f t="shared" ref="H52:H57" si="31">E22</f>
        <v>AAUP Faculty (summer)</v>
      </c>
      <c r="I52" s="432"/>
      <c r="J52" s="432"/>
      <c r="K52" s="432"/>
      <c r="L52" s="165">
        <f>VLOOKUP(H52,Fringe_rates[#All],2,0)</f>
        <v>0.24199999999999999</v>
      </c>
      <c r="M52" s="9"/>
      <c r="N52" s="29"/>
      <c r="O52" s="30">
        <f t="shared" ref="O52:O57" si="32">O22*L52</f>
        <v>0</v>
      </c>
      <c r="P52" s="29"/>
      <c r="Q52" s="30">
        <f t="shared" ref="Q52:Q57" si="33">Q22*L52</f>
        <v>0</v>
      </c>
      <c r="R52" s="29"/>
      <c r="S52" s="30">
        <f t="shared" ref="S52:S57" si="34">S22*L52</f>
        <v>0</v>
      </c>
      <c r="T52" s="29"/>
      <c r="U52" s="30">
        <f t="shared" ref="U52:U57" si="35">U22*L52</f>
        <v>0</v>
      </c>
      <c r="V52" s="29"/>
      <c r="W52" s="30">
        <f t="shared" ref="W52:W57" si="36">W22*L52</f>
        <v>0</v>
      </c>
      <c r="X52" s="31">
        <f t="shared" ref="X52:X58" si="37">SUM(W52,U52,S52,Q52,O52)</f>
        <v>0</v>
      </c>
      <c r="Y52" s="1"/>
      <c r="Z52" s="1"/>
      <c r="AA52" s="1"/>
      <c r="AB52" s="1"/>
      <c r="AC52" s="1"/>
      <c r="AD52" s="1"/>
      <c r="AE52" s="1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</row>
    <row r="53" spans="1:72" x14ac:dyDescent="0.3">
      <c r="A53" s="1"/>
      <c r="B53" s="411">
        <f t="shared" si="29"/>
        <v>0</v>
      </c>
      <c r="C53" s="411"/>
      <c r="D53" s="411">
        <f t="shared" si="30"/>
        <v>0</v>
      </c>
      <c r="E53" s="411"/>
      <c r="F53" s="411"/>
      <c r="G53" s="411"/>
      <c r="H53" s="432" t="str">
        <f t="shared" si="31"/>
        <v>Choose from list</v>
      </c>
      <c r="I53" s="432"/>
      <c r="J53" s="432"/>
      <c r="K53" s="432"/>
      <c r="L53" s="165">
        <f>VLOOKUP(H53,Fringe_rates[#All],2,0)</f>
        <v>0</v>
      </c>
      <c r="M53" s="9"/>
      <c r="N53" s="29"/>
      <c r="O53" s="30">
        <f t="shared" si="32"/>
        <v>0</v>
      </c>
      <c r="P53" s="29"/>
      <c r="Q53" s="30">
        <f t="shared" si="33"/>
        <v>0</v>
      </c>
      <c r="R53" s="29"/>
      <c r="S53" s="30">
        <f t="shared" si="34"/>
        <v>0</v>
      </c>
      <c r="T53" s="29"/>
      <c r="U53" s="30">
        <f t="shared" si="35"/>
        <v>0</v>
      </c>
      <c r="V53" s="29"/>
      <c r="W53" s="30">
        <f t="shared" si="36"/>
        <v>0</v>
      </c>
      <c r="X53" s="31">
        <f t="shared" si="37"/>
        <v>0</v>
      </c>
      <c r="Y53" s="1"/>
      <c r="Z53" s="1"/>
      <c r="AA53" s="1"/>
      <c r="AB53" s="1"/>
      <c r="AC53" s="1"/>
      <c r="AD53" s="1"/>
      <c r="AE53" s="1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</row>
    <row r="54" spans="1:72" x14ac:dyDescent="0.3">
      <c r="A54" s="1"/>
      <c r="B54" s="411">
        <f t="shared" si="29"/>
        <v>0</v>
      </c>
      <c r="C54" s="411"/>
      <c r="D54" s="411">
        <f t="shared" si="30"/>
        <v>0</v>
      </c>
      <c r="E54" s="411"/>
      <c r="F54" s="411"/>
      <c r="G54" s="411"/>
      <c r="H54" s="432" t="str">
        <f t="shared" si="31"/>
        <v>Choose from list</v>
      </c>
      <c r="I54" s="432"/>
      <c r="J54" s="432"/>
      <c r="K54" s="432"/>
      <c r="L54" s="165">
        <f>VLOOKUP(H54,Fringe_rates[#All],2,0)</f>
        <v>0</v>
      </c>
      <c r="M54" s="9"/>
      <c r="N54" s="29"/>
      <c r="O54" s="30">
        <f t="shared" si="32"/>
        <v>0</v>
      </c>
      <c r="P54" s="29"/>
      <c r="Q54" s="30">
        <f t="shared" si="33"/>
        <v>0</v>
      </c>
      <c r="R54" s="29"/>
      <c r="S54" s="30">
        <f t="shared" si="34"/>
        <v>0</v>
      </c>
      <c r="T54" s="29"/>
      <c r="U54" s="30">
        <f t="shared" si="35"/>
        <v>0</v>
      </c>
      <c r="V54" s="29"/>
      <c r="W54" s="30">
        <f t="shared" si="36"/>
        <v>0</v>
      </c>
      <c r="X54" s="31">
        <f t="shared" si="37"/>
        <v>0</v>
      </c>
      <c r="Y54" s="1"/>
      <c r="Z54" s="1"/>
      <c r="AA54" s="1"/>
      <c r="AB54" s="1"/>
      <c r="AC54" s="1"/>
      <c r="AD54" s="1"/>
      <c r="AE54" s="1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</row>
    <row r="55" spans="1:72" x14ac:dyDescent="0.3">
      <c r="A55" s="1"/>
      <c r="B55" s="411">
        <f t="shared" si="29"/>
        <v>0</v>
      </c>
      <c r="C55" s="411"/>
      <c r="D55" s="411">
        <f t="shared" si="30"/>
        <v>0</v>
      </c>
      <c r="E55" s="411"/>
      <c r="F55" s="411"/>
      <c r="G55" s="411"/>
      <c r="H55" s="432" t="str">
        <f t="shared" si="31"/>
        <v>Choose from list</v>
      </c>
      <c r="I55" s="432"/>
      <c r="J55" s="432"/>
      <c r="K55" s="432"/>
      <c r="L55" s="165">
        <f>VLOOKUP(H55,Fringe_rates[#All],2,0)</f>
        <v>0</v>
      </c>
      <c r="M55" s="9"/>
      <c r="N55" s="29"/>
      <c r="O55" s="30">
        <f t="shared" si="32"/>
        <v>0</v>
      </c>
      <c r="P55" s="29"/>
      <c r="Q55" s="30">
        <f t="shared" si="33"/>
        <v>0</v>
      </c>
      <c r="R55" s="29"/>
      <c r="S55" s="30">
        <f t="shared" si="34"/>
        <v>0</v>
      </c>
      <c r="T55" s="29"/>
      <c r="U55" s="30">
        <f t="shared" si="35"/>
        <v>0</v>
      </c>
      <c r="V55" s="29"/>
      <c r="W55" s="30">
        <f t="shared" si="36"/>
        <v>0</v>
      </c>
      <c r="X55" s="31">
        <f t="shared" si="37"/>
        <v>0</v>
      </c>
      <c r="Y55" s="1"/>
      <c r="Z55" s="1"/>
      <c r="AA55" s="1"/>
      <c r="AB55" s="1"/>
      <c r="AC55" s="1"/>
      <c r="AD55" s="1"/>
      <c r="AE55" s="1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</row>
    <row r="56" spans="1:72" x14ac:dyDescent="0.3">
      <c r="A56" s="1"/>
      <c r="B56" s="411">
        <f t="shared" si="29"/>
        <v>0</v>
      </c>
      <c r="C56" s="411"/>
      <c r="D56" s="411">
        <f t="shared" si="30"/>
        <v>0</v>
      </c>
      <c r="E56" s="411"/>
      <c r="F56" s="411"/>
      <c r="G56" s="411"/>
      <c r="H56" s="432" t="str">
        <f t="shared" si="31"/>
        <v>Choose from list</v>
      </c>
      <c r="I56" s="432"/>
      <c r="J56" s="432"/>
      <c r="K56" s="432"/>
      <c r="L56" s="165">
        <f>VLOOKUP(H56,Fringe_rates[#All],2,0)</f>
        <v>0</v>
      </c>
      <c r="M56" s="217"/>
      <c r="N56" s="341"/>
      <c r="O56" s="30">
        <f t="shared" si="32"/>
        <v>0</v>
      </c>
      <c r="P56" s="341"/>
      <c r="Q56" s="30">
        <f t="shared" si="33"/>
        <v>0</v>
      </c>
      <c r="R56" s="341"/>
      <c r="S56" s="30">
        <f t="shared" si="34"/>
        <v>0</v>
      </c>
      <c r="T56" s="341"/>
      <c r="U56" s="30">
        <f t="shared" si="35"/>
        <v>0</v>
      </c>
      <c r="V56" s="341"/>
      <c r="W56" s="30">
        <f t="shared" si="36"/>
        <v>0</v>
      </c>
      <c r="X56" s="31">
        <f t="shared" si="37"/>
        <v>0</v>
      </c>
      <c r="Y56" s="263"/>
      <c r="Z56" s="1"/>
      <c r="AA56" s="1"/>
      <c r="AB56" s="1"/>
      <c r="AC56" s="1"/>
      <c r="AD56" s="1"/>
      <c r="AE56" s="1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</row>
    <row r="57" spans="1:72" s="6" customFormat="1" ht="15" thickBot="1" x14ac:dyDescent="0.35">
      <c r="A57" s="20"/>
      <c r="B57" s="420"/>
      <c r="C57" s="420"/>
      <c r="D57" s="420"/>
      <c r="E57" s="420"/>
      <c r="F57" s="420"/>
      <c r="G57" s="420"/>
      <c r="H57" s="433" t="str">
        <f t="shared" si="31"/>
        <v>Choose from list</v>
      </c>
      <c r="I57" s="433"/>
      <c r="J57" s="433"/>
      <c r="K57" s="433"/>
      <c r="L57" s="612"/>
      <c r="M57" s="330"/>
      <c r="N57" s="355"/>
      <c r="O57" s="30">
        <f t="shared" si="32"/>
        <v>0</v>
      </c>
      <c r="P57" s="355"/>
      <c r="Q57" s="30">
        <f t="shared" si="33"/>
        <v>0</v>
      </c>
      <c r="R57" s="356"/>
      <c r="S57" s="30">
        <f t="shared" si="34"/>
        <v>0</v>
      </c>
      <c r="T57" s="356"/>
      <c r="U57" s="30">
        <f t="shared" si="35"/>
        <v>0</v>
      </c>
      <c r="V57" s="356"/>
      <c r="W57" s="30">
        <f t="shared" si="36"/>
        <v>0</v>
      </c>
      <c r="X57" s="31">
        <f t="shared" si="37"/>
        <v>0</v>
      </c>
      <c r="Y57" s="74"/>
      <c r="Z57" s="4"/>
      <c r="AA57" s="4"/>
      <c r="AB57" s="4"/>
      <c r="AC57" s="4"/>
      <c r="AD57" s="4"/>
      <c r="AE57" s="4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</row>
    <row r="58" spans="1:72" ht="15" thickBot="1" x14ac:dyDescent="0.35">
      <c r="A58" s="1"/>
      <c r="B58" s="422"/>
      <c r="C58" s="422"/>
      <c r="D58" s="422"/>
      <c r="E58" s="422"/>
      <c r="F58" s="422"/>
      <c r="G58" s="422"/>
      <c r="H58" s="419"/>
      <c r="I58" s="419"/>
      <c r="J58" s="419"/>
      <c r="K58" s="419"/>
      <c r="L58" s="401" t="s">
        <v>20</v>
      </c>
      <c r="M58" s="402"/>
      <c r="N58" s="331"/>
      <c r="O58" s="55">
        <f>SUM(O52:O57)</f>
        <v>0</v>
      </c>
      <c r="P58" s="331"/>
      <c r="Q58" s="231">
        <f>SUM(Q52:Q57)</f>
        <v>0</v>
      </c>
      <c r="R58" s="331"/>
      <c r="S58" s="55">
        <f>SUM(S52:S57)</f>
        <v>0</v>
      </c>
      <c r="T58" s="331"/>
      <c r="U58" s="55">
        <f>SUM(U52:U57)</f>
        <v>0</v>
      </c>
      <c r="V58" s="331"/>
      <c r="W58" s="55">
        <f>SUM(W52:W57)</f>
        <v>0</v>
      </c>
      <c r="X58" s="135">
        <f t="shared" si="37"/>
        <v>0</v>
      </c>
      <c r="Y58" s="4"/>
      <c r="Z58" s="4"/>
      <c r="AA58" s="4"/>
      <c r="AB58" s="4"/>
      <c r="AC58" s="4"/>
      <c r="AD58" s="4"/>
      <c r="AE58" s="4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</row>
    <row r="59" spans="1:72" ht="15" thickTop="1" x14ac:dyDescent="0.3">
      <c r="A59" s="1" t="s">
        <v>19</v>
      </c>
      <c r="B59" s="411"/>
      <c r="C59" s="411"/>
      <c r="D59" s="411"/>
      <c r="E59" s="411"/>
      <c r="F59" s="411"/>
      <c r="G59" s="411"/>
      <c r="H59" s="119" t="s">
        <v>31</v>
      </c>
      <c r="I59" s="119"/>
      <c r="J59" s="119"/>
      <c r="K59" s="119"/>
      <c r="L59" s="119" t="s">
        <v>27</v>
      </c>
      <c r="M59" s="9"/>
      <c r="N59" s="384"/>
      <c r="O59" s="385"/>
      <c r="P59" s="384"/>
      <c r="Q59" s="385"/>
      <c r="R59" s="384"/>
      <c r="S59" s="385"/>
      <c r="T59" s="384"/>
      <c r="U59" s="385"/>
      <c r="V59" s="384"/>
      <c r="W59" s="385"/>
      <c r="X59" s="81"/>
      <c r="Y59" s="4"/>
      <c r="Z59" s="4"/>
      <c r="AA59" s="4"/>
      <c r="AB59" s="4"/>
      <c r="AC59" s="4"/>
      <c r="AD59" s="4"/>
      <c r="AE59" s="4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</row>
    <row r="60" spans="1:72" x14ac:dyDescent="0.3">
      <c r="A60" s="1"/>
      <c r="B60" s="411"/>
      <c r="C60" s="411"/>
      <c r="D60" s="411"/>
      <c r="E60" s="411"/>
      <c r="F60" s="411"/>
      <c r="G60" s="411"/>
      <c r="H60" s="411" t="str">
        <f>B30</f>
        <v>Grad student summer</v>
      </c>
      <c r="I60" s="411"/>
      <c r="J60" s="411"/>
      <c r="K60" s="411"/>
      <c r="L60" s="165">
        <f>VLOOKUP(H60,Fringe_rates[#All],2,0)</f>
        <v>0.13700000000000001</v>
      </c>
      <c r="M60" s="9"/>
      <c r="N60" s="29"/>
      <c r="O60" s="30">
        <f>O30*L60</f>
        <v>0</v>
      </c>
      <c r="P60" s="29"/>
      <c r="Q60" s="30">
        <f>Q30*L60</f>
        <v>0</v>
      </c>
      <c r="R60" s="29"/>
      <c r="S60" s="30">
        <f>S30*L60</f>
        <v>0</v>
      </c>
      <c r="T60" s="29"/>
      <c r="U60" s="30">
        <f>U30*L60</f>
        <v>0</v>
      </c>
      <c r="V60" s="29"/>
      <c r="W60" s="30">
        <f>W30*L60</f>
        <v>0</v>
      </c>
      <c r="X60" s="82">
        <f t="shared" ref="X60:X66" si="38">SUM(W60,U60,S60,Q60,O60)</f>
        <v>0</v>
      </c>
      <c r="Y60" s="4"/>
      <c r="Z60" s="4"/>
      <c r="AA60" s="4"/>
      <c r="AB60" s="4"/>
      <c r="AC60" s="4"/>
      <c r="AD60" s="4"/>
      <c r="AE60" s="4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</row>
    <row r="61" spans="1:72" x14ac:dyDescent="0.3">
      <c r="A61" s="1"/>
      <c r="B61" s="411"/>
      <c r="C61" s="411"/>
      <c r="D61" s="411"/>
      <c r="E61" s="411"/>
      <c r="F61" s="411"/>
      <c r="G61" s="411"/>
      <c r="H61" s="411" t="str">
        <f>B31</f>
        <v>Undergrad academic</v>
      </c>
      <c r="I61" s="411"/>
      <c r="J61" s="411"/>
      <c r="K61" s="411"/>
      <c r="L61" s="165"/>
      <c r="M61" s="9"/>
      <c r="N61" s="29"/>
      <c r="O61" s="30">
        <f>O31*L61</f>
        <v>0</v>
      </c>
      <c r="P61" s="29"/>
      <c r="Q61" s="30">
        <f>Q31*L61</f>
        <v>0</v>
      </c>
      <c r="R61" s="29"/>
      <c r="S61" s="30">
        <f>S31*L61</f>
        <v>0</v>
      </c>
      <c r="T61" s="29"/>
      <c r="U61" s="30">
        <f>U31*L61</f>
        <v>0</v>
      </c>
      <c r="V61" s="29"/>
      <c r="W61" s="30">
        <f>W31*L61</f>
        <v>0</v>
      </c>
      <c r="X61" s="235">
        <f t="shared" si="38"/>
        <v>0</v>
      </c>
      <c r="Y61" s="263"/>
      <c r="Z61" s="4"/>
      <c r="AA61" s="4"/>
      <c r="AB61" s="4"/>
      <c r="AC61" s="4"/>
      <c r="AD61" s="4"/>
      <c r="AE61" s="4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</row>
    <row r="62" spans="1:72" x14ac:dyDescent="0.3">
      <c r="A62" s="1"/>
      <c r="B62" s="411"/>
      <c r="C62" s="411"/>
      <c r="D62" s="411"/>
      <c r="E62" s="411"/>
      <c r="F62" s="411"/>
      <c r="G62" s="411"/>
      <c r="H62" s="411" t="str">
        <f>B33</f>
        <v>Undergrad summer</v>
      </c>
      <c r="I62" s="411"/>
      <c r="J62" s="411"/>
      <c r="K62" s="411"/>
      <c r="L62" s="165"/>
      <c r="M62" s="9"/>
      <c r="N62" s="29"/>
      <c r="O62" s="30">
        <f>O32*L62</f>
        <v>0</v>
      </c>
      <c r="P62" s="29"/>
      <c r="Q62" s="30">
        <f>Q32*L62</f>
        <v>0</v>
      </c>
      <c r="R62" s="29"/>
      <c r="S62" s="30">
        <f>S32*L62</f>
        <v>0</v>
      </c>
      <c r="T62" s="29"/>
      <c r="U62" s="30">
        <f>U32*L62</f>
        <v>0</v>
      </c>
      <c r="V62" s="29"/>
      <c r="W62" s="30">
        <f>W32*L62</f>
        <v>0</v>
      </c>
      <c r="X62" s="82">
        <f t="shared" si="38"/>
        <v>0</v>
      </c>
      <c r="Y62" s="4"/>
      <c r="Z62" s="4"/>
      <c r="AA62" s="4"/>
      <c r="AB62" s="4"/>
      <c r="AC62" s="4"/>
      <c r="AD62" s="4"/>
      <c r="AE62" s="4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</row>
    <row r="63" spans="1:72" x14ac:dyDescent="0.3">
      <c r="A63" s="1"/>
      <c r="B63" s="411"/>
      <c r="C63" s="411"/>
      <c r="D63" s="411"/>
      <c r="E63" s="411"/>
      <c r="F63" s="411"/>
      <c r="G63" s="411"/>
      <c r="H63" s="411" t="str">
        <f>B34</f>
        <v>Undergrad academic</v>
      </c>
      <c r="I63" s="411"/>
      <c r="J63" s="411"/>
      <c r="K63" s="411"/>
      <c r="L63" s="165"/>
      <c r="M63" s="9"/>
      <c r="N63" s="167"/>
      <c r="O63" s="168">
        <f>O33*L63</f>
        <v>0</v>
      </c>
      <c r="P63" s="169"/>
      <c r="Q63" s="168">
        <f>Q33*L63</f>
        <v>0</v>
      </c>
      <c r="R63" s="169"/>
      <c r="S63" s="168">
        <f>S33*L63</f>
        <v>0</v>
      </c>
      <c r="T63" s="169"/>
      <c r="U63" s="168">
        <f>U33*L63</f>
        <v>0</v>
      </c>
      <c r="V63" s="169"/>
      <c r="W63" s="168">
        <f>W33*L63</f>
        <v>0</v>
      </c>
      <c r="X63" s="170">
        <f t="shared" si="38"/>
        <v>0</v>
      </c>
      <c r="Y63" s="4"/>
      <c r="Z63" s="217"/>
      <c r="AA63" s="4"/>
      <c r="AB63" s="4"/>
      <c r="AC63" s="4"/>
      <c r="AD63" s="4"/>
      <c r="AE63" s="4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</row>
    <row r="64" spans="1:72" s="6" customFormat="1" ht="15" thickBot="1" x14ac:dyDescent="0.35">
      <c r="A64" s="20"/>
      <c r="B64" s="420"/>
      <c r="C64" s="420"/>
      <c r="D64" s="420"/>
      <c r="E64" s="420"/>
      <c r="F64" s="420"/>
      <c r="G64" s="420"/>
      <c r="H64" s="420"/>
      <c r="I64" s="420"/>
      <c r="J64" s="420"/>
      <c r="K64" s="420"/>
      <c r="L64" s="20"/>
      <c r="M64" s="10"/>
      <c r="N64" s="403"/>
      <c r="O64" s="404"/>
      <c r="P64" s="403"/>
      <c r="Q64" s="404"/>
      <c r="R64" s="403"/>
      <c r="S64" s="404"/>
      <c r="T64" s="403"/>
      <c r="U64" s="404"/>
      <c r="V64" s="405"/>
      <c r="W64" s="406"/>
      <c r="X64" s="166"/>
      <c r="Y64" s="4"/>
      <c r="Z64" s="4"/>
      <c r="AA64" s="4"/>
      <c r="AB64" s="4"/>
      <c r="AC64" s="4"/>
      <c r="AD64" s="4"/>
      <c r="AE64" s="4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</row>
    <row r="65" spans="1:77" x14ac:dyDescent="0.3">
      <c r="A65" s="416"/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1" t="s">
        <v>20</v>
      </c>
      <c r="M65" s="9"/>
      <c r="N65" s="1"/>
      <c r="O65" s="44">
        <f>SUM(O60:O64)</f>
        <v>0</v>
      </c>
      <c r="P65" s="1"/>
      <c r="Q65" s="44">
        <f>SUM(Q60:Q64)</f>
        <v>0</v>
      </c>
      <c r="R65" s="1"/>
      <c r="S65" s="44">
        <f>SUM(S60:S64)</f>
        <v>0</v>
      </c>
      <c r="T65" s="1"/>
      <c r="U65" s="44">
        <f>SUM(U60:U64)</f>
        <v>0</v>
      </c>
      <c r="V65" s="1"/>
      <c r="W65" s="44">
        <f>SUM(W60:W64)</f>
        <v>0</v>
      </c>
      <c r="X65" s="83">
        <f t="shared" si="38"/>
        <v>0</v>
      </c>
      <c r="Y65" s="4"/>
      <c r="Z65" s="4"/>
      <c r="AA65" s="4"/>
      <c r="AB65" s="4"/>
      <c r="AC65" s="4"/>
      <c r="AD65" s="4"/>
      <c r="AE65" s="4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</row>
    <row r="66" spans="1:77" s="99" customFormat="1" x14ac:dyDescent="0.3">
      <c r="A66" s="417" t="s">
        <v>32</v>
      </c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8"/>
      <c r="N66" s="97"/>
      <c r="O66" s="98">
        <f>O58+O65</f>
        <v>0</v>
      </c>
      <c r="P66" s="97"/>
      <c r="Q66" s="98">
        <f>Q58+Q65</f>
        <v>0</v>
      </c>
      <c r="R66" s="97"/>
      <c r="S66" s="98">
        <f>S58+S65</f>
        <v>0</v>
      </c>
      <c r="T66" s="97"/>
      <c r="U66" s="98">
        <f>U58+U65</f>
        <v>0</v>
      </c>
      <c r="V66" s="97"/>
      <c r="W66" s="98">
        <f>W58+W65</f>
        <v>0</v>
      </c>
      <c r="X66" s="104">
        <f t="shared" si="38"/>
        <v>0</v>
      </c>
      <c r="Y66" s="74"/>
      <c r="Z66" s="4"/>
      <c r="AA66" s="4"/>
      <c r="AB66" s="4"/>
      <c r="AC66" s="4"/>
      <c r="AD66" s="4"/>
      <c r="AE66" s="4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</row>
    <row r="67" spans="1:77" s="100" customFormat="1" x14ac:dyDescent="0.3">
      <c r="A67" s="122"/>
      <c r="B67" s="122"/>
      <c r="C67" s="122"/>
      <c r="D67" s="122"/>
      <c r="E67" s="122"/>
      <c r="F67" s="122"/>
      <c r="G67" s="122"/>
      <c r="H67" s="122"/>
      <c r="I67" s="122"/>
      <c r="J67" s="123"/>
      <c r="K67" s="123" t="s">
        <v>35</v>
      </c>
      <c r="L67" s="123"/>
      <c r="M67" s="124"/>
      <c r="N67" s="122"/>
      <c r="O67" s="125">
        <f>O49+O66</f>
        <v>11.943524999999999</v>
      </c>
      <c r="P67" s="122"/>
      <c r="Q67" s="125">
        <f>Q49+Q66</f>
        <v>0</v>
      </c>
      <c r="R67" s="122"/>
      <c r="S67" s="125">
        <f>S49+S66</f>
        <v>0</v>
      </c>
      <c r="T67" s="122"/>
      <c r="U67" s="125">
        <f>U49+U66</f>
        <v>0</v>
      </c>
      <c r="V67" s="122"/>
      <c r="W67" s="125">
        <f>W49+W66</f>
        <v>0</v>
      </c>
      <c r="X67" s="126">
        <f>SUM(W68,U68,S68,Q68,O68)</f>
        <v>0</v>
      </c>
      <c r="Y67" s="128"/>
      <c r="Z67" s="63"/>
      <c r="AA67" s="63"/>
      <c r="AB67" s="63"/>
      <c r="AC67" s="63"/>
      <c r="AD67" s="63"/>
      <c r="AE67" s="63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103"/>
    </row>
    <row r="68" spans="1:77" s="64" customFormat="1" x14ac:dyDescent="0.3">
      <c r="A68" s="63"/>
      <c r="B68" s="63"/>
      <c r="C68" s="63"/>
      <c r="D68" s="63"/>
      <c r="E68" s="63"/>
      <c r="F68" s="63"/>
      <c r="G68" s="63"/>
      <c r="H68" s="63"/>
      <c r="I68" s="63"/>
      <c r="J68" s="408"/>
      <c r="K68" s="408"/>
      <c r="L68" s="408"/>
      <c r="M68" s="409"/>
      <c r="N68" s="403"/>
      <c r="O68" s="407"/>
      <c r="P68" s="407"/>
      <c r="Q68" s="404"/>
      <c r="R68" s="403"/>
      <c r="S68" s="404"/>
      <c r="T68" s="403"/>
      <c r="U68" s="404"/>
      <c r="V68" s="403"/>
      <c r="W68" s="404"/>
      <c r="X68" s="277"/>
      <c r="Y68" s="128"/>
      <c r="Z68" s="63"/>
      <c r="AA68" s="63"/>
      <c r="AB68" s="63"/>
      <c r="AC68" s="63"/>
      <c r="AD68" s="63"/>
      <c r="AE68" s="63"/>
    </row>
    <row r="69" spans="1:77" s="102" customFormat="1" ht="15" thickBot="1" x14ac:dyDescent="0.35">
      <c r="A69" s="86" t="s">
        <v>87</v>
      </c>
      <c r="B69" s="84"/>
      <c r="C69" s="84"/>
      <c r="D69" s="84"/>
      <c r="E69" s="84"/>
      <c r="F69" s="84"/>
      <c r="G69" s="84"/>
      <c r="H69" s="84"/>
      <c r="I69" s="424" t="s">
        <v>36</v>
      </c>
      <c r="J69" s="425"/>
      <c r="K69" s="425"/>
      <c r="L69" s="425"/>
      <c r="M69" s="426"/>
      <c r="N69" s="84"/>
      <c r="O69" s="95">
        <f>O39+O67</f>
        <v>37.518524999999997</v>
      </c>
      <c r="P69" s="84"/>
      <c r="Q69" s="95">
        <f>Q39+Q67</f>
        <v>0</v>
      </c>
      <c r="R69" s="84"/>
      <c r="S69" s="95">
        <f>S39+S67</f>
        <v>0</v>
      </c>
      <c r="T69" s="84"/>
      <c r="U69" s="95">
        <f>U39+U67</f>
        <v>0</v>
      </c>
      <c r="V69" s="84"/>
      <c r="W69" s="95">
        <f>W39+W67</f>
        <v>0</v>
      </c>
      <c r="X69" s="105">
        <f>X39+X67</f>
        <v>25.574999999999996</v>
      </c>
      <c r="Y69" s="128"/>
      <c r="Z69" s="63"/>
      <c r="AA69" s="63"/>
      <c r="AB69" s="63"/>
      <c r="AC69" s="63"/>
      <c r="AD69" s="63"/>
      <c r="AE69" s="63"/>
      <c r="AF69" s="64"/>
      <c r="AG69" s="63"/>
      <c r="AH69" s="63"/>
      <c r="AI69" s="63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101"/>
    </row>
    <row r="70" spans="1:77" s="116" customFormat="1" ht="26.4" customHeight="1" thickBot="1" x14ac:dyDescent="0.35">
      <c r="A70" s="429" t="s">
        <v>88</v>
      </c>
      <c r="B70" s="430"/>
      <c r="C70" s="117" t="s">
        <v>54</v>
      </c>
      <c r="D70" s="427" t="s">
        <v>89</v>
      </c>
      <c r="E70" s="427"/>
      <c r="F70" s="427"/>
      <c r="G70" s="427"/>
      <c r="H70" s="107"/>
      <c r="I70" s="108"/>
      <c r="J70" s="108"/>
      <c r="K70" s="108" t="s">
        <v>53</v>
      </c>
      <c r="L70" s="109">
        <v>0.36</v>
      </c>
      <c r="M70" s="110"/>
      <c r="N70" s="107"/>
      <c r="O70" s="111">
        <f>L70*O69</f>
        <v>13.506668999999999</v>
      </c>
      <c r="P70" s="107"/>
      <c r="Q70" s="111">
        <f>L70*Q69</f>
        <v>0</v>
      </c>
      <c r="R70" s="107"/>
      <c r="S70" s="111">
        <f>L70*S69</f>
        <v>0</v>
      </c>
      <c r="T70" s="107"/>
      <c r="U70" s="111">
        <f>L70*U69</f>
        <v>0</v>
      </c>
      <c r="V70" s="107"/>
      <c r="W70" s="111">
        <f>L70*W69</f>
        <v>0</v>
      </c>
      <c r="X70" s="112">
        <f>O70+Q70+S70+U70+W70</f>
        <v>13.506668999999999</v>
      </c>
      <c r="Y70" s="155"/>
      <c r="Z70" s="113"/>
      <c r="AA70" s="113"/>
      <c r="AB70" s="113"/>
      <c r="AC70" s="113"/>
      <c r="AD70" s="113"/>
      <c r="AE70" s="113"/>
      <c r="AF70" s="114"/>
      <c r="AG70" s="113"/>
      <c r="AH70" s="113"/>
      <c r="AI70" s="113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5"/>
    </row>
    <row r="71" spans="1:77" ht="19.2" customHeight="1" x14ac:dyDescent="0.3">
      <c r="A71" s="428" t="s">
        <v>37</v>
      </c>
      <c r="B71" s="428"/>
      <c r="C71" s="1"/>
      <c r="D71" s="1"/>
      <c r="E71" s="1"/>
      <c r="F71" s="431" t="s">
        <v>46</v>
      </c>
      <c r="G71" s="431"/>
      <c r="H71" s="431"/>
      <c r="I71" s="431"/>
      <c r="J71" s="431"/>
      <c r="K71" s="1"/>
      <c r="L71" s="1"/>
      <c r="M71" s="9"/>
      <c r="N71" s="395"/>
      <c r="O71" s="396"/>
      <c r="P71" s="395"/>
      <c r="Q71" s="396"/>
      <c r="R71" s="395"/>
      <c r="S71" s="396"/>
      <c r="T71" s="395"/>
      <c r="U71" s="396"/>
      <c r="V71" s="395"/>
      <c r="W71" s="396"/>
      <c r="X71" s="4"/>
      <c r="Y71" s="74"/>
      <c r="Z71" s="4"/>
      <c r="AA71" s="4"/>
      <c r="AB71" s="4"/>
      <c r="AC71" s="4"/>
      <c r="AD71" s="4"/>
      <c r="AE71" s="4"/>
      <c r="AF71" s="42"/>
      <c r="AG71" s="4"/>
      <c r="AH71" s="4"/>
      <c r="AI71" s="4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</row>
    <row r="72" spans="1:77" ht="37.200000000000003" thickBot="1" x14ac:dyDescent="0.35">
      <c r="A72" s="7" t="s">
        <v>38</v>
      </c>
      <c r="B72" s="419" t="s">
        <v>39</v>
      </c>
      <c r="C72" s="419"/>
      <c r="D72" s="419"/>
      <c r="E72" s="419"/>
      <c r="F72" s="89" t="s">
        <v>41</v>
      </c>
      <c r="G72" s="89" t="s">
        <v>42</v>
      </c>
      <c r="H72" s="89" t="s">
        <v>43</v>
      </c>
      <c r="I72" s="89" t="s">
        <v>44</v>
      </c>
      <c r="J72" s="89" t="s">
        <v>45</v>
      </c>
      <c r="K72" s="1"/>
      <c r="L72" s="2" t="s">
        <v>47</v>
      </c>
      <c r="M72" s="11" t="s">
        <v>48</v>
      </c>
      <c r="N72" s="384"/>
      <c r="O72" s="385"/>
      <c r="P72" s="384"/>
      <c r="Q72" s="385"/>
      <c r="R72" s="384"/>
      <c r="S72" s="385"/>
      <c r="T72" s="384"/>
      <c r="U72" s="385"/>
      <c r="V72" s="384"/>
      <c r="W72" s="385"/>
      <c r="X72" s="4"/>
      <c r="Y72" s="74"/>
      <c r="Z72" s="4"/>
      <c r="AA72" s="4"/>
      <c r="AB72" s="4"/>
      <c r="AC72" s="4"/>
      <c r="AD72" s="4"/>
      <c r="AE72" s="4"/>
      <c r="AF72" s="42"/>
      <c r="AG72" s="63"/>
      <c r="AH72" s="4"/>
      <c r="AI72" s="4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</row>
    <row r="73" spans="1:77" ht="15" thickBot="1" x14ac:dyDescent="0.35">
      <c r="A73" s="1" t="s">
        <v>96</v>
      </c>
      <c r="B73" s="411"/>
      <c r="C73" s="411"/>
      <c r="D73" s="411"/>
      <c r="E73" s="411"/>
      <c r="F73" s="19"/>
      <c r="G73" s="1"/>
      <c r="H73" s="1"/>
      <c r="I73" s="87"/>
      <c r="J73" s="1"/>
      <c r="K73" s="1"/>
      <c r="L73" s="32"/>
      <c r="M73" s="9">
        <f>VLOOKUP(A73,Tables!D1:E6,2,0)</f>
        <v>1.1000000000000001</v>
      </c>
      <c r="N73" s="79"/>
      <c r="O73" s="90">
        <f t="shared" ref="O73:O88" si="39">F73*L73*M73</f>
        <v>0</v>
      </c>
      <c r="P73" s="79"/>
      <c r="Q73" s="90">
        <f>G73*L73*(M73^2)</f>
        <v>0</v>
      </c>
      <c r="R73" s="79"/>
      <c r="S73" s="90">
        <f t="shared" ref="S73:S88" si="40">H73*L73*(M73^3)</f>
        <v>0</v>
      </c>
      <c r="T73" s="92"/>
      <c r="U73" s="90">
        <f t="shared" ref="U73:U88" si="41">I73*L73*(M73^4)</f>
        <v>0</v>
      </c>
      <c r="V73" s="92"/>
      <c r="W73" s="90">
        <f t="shared" ref="W73:W88" si="42">J73*L73*(M73^5)</f>
        <v>0</v>
      </c>
      <c r="X73" s="106">
        <f t="shared" ref="X73:X89" si="43">SUM(W73,U73,S73,Q73,O73)</f>
        <v>0</v>
      </c>
      <c r="Y73" s="74"/>
      <c r="Z73" s="4"/>
      <c r="AA73" s="4"/>
      <c r="AB73" s="4"/>
      <c r="AC73" s="4"/>
      <c r="AD73" s="4"/>
      <c r="AE73" s="4"/>
      <c r="AF73" s="42"/>
      <c r="AG73" s="63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</row>
    <row r="74" spans="1:77" x14ac:dyDescent="0.3">
      <c r="A74" s="120" t="s">
        <v>96</v>
      </c>
      <c r="B74" s="411"/>
      <c r="C74" s="411"/>
      <c r="D74" s="411"/>
      <c r="E74" s="411"/>
      <c r="F74" s="19"/>
      <c r="G74" s="1"/>
      <c r="H74" s="1"/>
      <c r="I74" s="1"/>
      <c r="J74" s="1"/>
      <c r="K74" s="1"/>
      <c r="L74" s="32"/>
      <c r="M74" s="118">
        <f>VLOOKUP(A74,Tables!D1:E6,2,0)</f>
        <v>1.1000000000000001</v>
      </c>
      <c r="N74" s="79"/>
      <c r="O74" s="90">
        <f t="shared" si="39"/>
        <v>0</v>
      </c>
      <c r="P74" s="79"/>
      <c r="Q74" s="90">
        <f>G74*L74*(M74^2)</f>
        <v>0</v>
      </c>
      <c r="R74" s="79"/>
      <c r="S74" s="90">
        <f t="shared" si="40"/>
        <v>0</v>
      </c>
      <c r="T74" s="79"/>
      <c r="U74" s="90">
        <f t="shared" si="41"/>
        <v>0</v>
      </c>
      <c r="V74" s="79"/>
      <c r="W74" s="90">
        <f t="shared" si="42"/>
        <v>0</v>
      </c>
      <c r="X74" s="91">
        <f t="shared" si="43"/>
        <v>0</v>
      </c>
      <c r="Y74" s="1"/>
      <c r="Z74" s="1"/>
      <c r="AA74" s="1"/>
      <c r="AB74" s="1"/>
      <c r="AC74" s="1"/>
      <c r="AD74" s="1"/>
      <c r="AE74" s="1"/>
      <c r="AG74" s="63"/>
    </row>
    <row r="75" spans="1:77" x14ac:dyDescent="0.3">
      <c r="A75" s="120" t="s">
        <v>96</v>
      </c>
      <c r="B75" s="411"/>
      <c r="C75" s="411"/>
      <c r="D75" s="411"/>
      <c r="E75" s="411"/>
      <c r="F75" s="19"/>
      <c r="G75" s="1"/>
      <c r="H75" s="1"/>
      <c r="I75" s="1"/>
      <c r="J75" s="1"/>
      <c r="K75" s="1"/>
      <c r="L75" s="32"/>
      <c r="M75" s="118">
        <f>VLOOKUP(A75,Tables!D1:E6,2,0)</f>
        <v>1.1000000000000001</v>
      </c>
      <c r="N75" s="79"/>
      <c r="O75" s="90">
        <f t="shared" si="39"/>
        <v>0</v>
      </c>
      <c r="P75" s="79"/>
      <c r="Q75" s="90">
        <f t="shared" ref="Q75:Q88" si="44">G75*L75*(M75^2)</f>
        <v>0</v>
      </c>
      <c r="R75" s="79"/>
      <c r="S75" s="90">
        <f t="shared" si="40"/>
        <v>0</v>
      </c>
      <c r="T75" s="79"/>
      <c r="U75" s="90">
        <f t="shared" si="41"/>
        <v>0</v>
      </c>
      <c r="V75" s="79"/>
      <c r="W75" s="90">
        <f t="shared" si="42"/>
        <v>0</v>
      </c>
      <c r="X75" s="91">
        <f t="shared" si="43"/>
        <v>0</v>
      </c>
      <c r="Y75" s="1"/>
      <c r="Z75" s="1"/>
      <c r="AA75" s="1"/>
      <c r="AB75" s="1"/>
      <c r="AC75" s="1"/>
      <c r="AD75" s="1"/>
      <c r="AE75" s="1"/>
      <c r="AG75" s="63"/>
    </row>
    <row r="76" spans="1:77" x14ac:dyDescent="0.3">
      <c r="A76" s="120" t="s">
        <v>96</v>
      </c>
      <c r="B76" s="411"/>
      <c r="C76" s="411"/>
      <c r="D76" s="411"/>
      <c r="E76" s="411"/>
      <c r="F76" s="19"/>
      <c r="G76" s="1"/>
      <c r="H76" s="1"/>
      <c r="I76" s="1"/>
      <c r="J76" s="1"/>
      <c r="K76" s="1"/>
      <c r="L76" s="32"/>
      <c r="M76" s="118">
        <f>VLOOKUP(A76,Tables!D1:E6,2,0)</f>
        <v>1.1000000000000001</v>
      </c>
      <c r="N76" s="79"/>
      <c r="O76" s="90">
        <f t="shared" si="39"/>
        <v>0</v>
      </c>
      <c r="P76" s="79"/>
      <c r="Q76" s="90">
        <f t="shared" si="44"/>
        <v>0</v>
      </c>
      <c r="R76" s="79"/>
      <c r="S76" s="90">
        <f t="shared" si="40"/>
        <v>0</v>
      </c>
      <c r="T76" s="79"/>
      <c r="U76" s="90">
        <f t="shared" si="41"/>
        <v>0</v>
      </c>
      <c r="V76" s="79"/>
      <c r="W76" s="90">
        <f t="shared" si="42"/>
        <v>0</v>
      </c>
      <c r="X76" s="91">
        <f t="shared" si="43"/>
        <v>0</v>
      </c>
      <c r="Y76" s="1"/>
      <c r="Z76" s="1"/>
      <c r="AA76" s="1"/>
      <c r="AB76" s="1"/>
      <c r="AC76" s="1"/>
      <c r="AD76" s="1"/>
      <c r="AE76" s="1"/>
      <c r="AG76" s="63"/>
    </row>
    <row r="77" spans="1:77" x14ac:dyDescent="0.3">
      <c r="A77" s="120" t="s">
        <v>96</v>
      </c>
      <c r="B77" s="411"/>
      <c r="C77" s="411"/>
      <c r="D77" s="411"/>
      <c r="E77" s="411"/>
      <c r="F77" s="19"/>
      <c r="G77" s="1"/>
      <c r="H77" s="1"/>
      <c r="I77" s="1"/>
      <c r="J77" s="1"/>
      <c r="K77" s="1"/>
      <c r="L77" s="32"/>
      <c r="M77" s="118">
        <f>VLOOKUP(A77,Tables!D1:E6,2,0)</f>
        <v>1.1000000000000001</v>
      </c>
      <c r="N77" s="79"/>
      <c r="O77" s="90">
        <f t="shared" si="39"/>
        <v>0</v>
      </c>
      <c r="P77" s="79"/>
      <c r="Q77" s="90">
        <f t="shared" si="44"/>
        <v>0</v>
      </c>
      <c r="R77" s="79"/>
      <c r="S77" s="90">
        <f t="shared" si="40"/>
        <v>0</v>
      </c>
      <c r="T77" s="79"/>
      <c r="U77" s="90">
        <f t="shared" si="41"/>
        <v>0</v>
      </c>
      <c r="V77" s="79"/>
      <c r="W77" s="90">
        <f t="shared" si="42"/>
        <v>0</v>
      </c>
      <c r="X77" s="91">
        <f t="shared" si="43"/>
        <v>0</v>
      </c>
      <c r="Y77" s="1"/>
      <c r="Z77" s="1"/>
      <c r="AA77" s="1"/>
      <c r="AB77" s="1"/>
      <c r="AC77" s="1"/>
      <c r="AD77" s="1"/>
      <c r="AE77" s="1"/>
      <c r="AG77" s="63"/>
    </row>
    <row r="78" spans="1:77" x14ac:dyDescent="0.3">
      <c r="A78" s="120" t="s">
        <v>96</v>
      </c>
      <c r="B78" s="411"/>
      <c r="C78" s="411"/>
      <c r="D78" s="411"/>
      <c r="E78" s="411"/>
      <c r="F78" s="19"/>
      <c r="G78" s="1"/>
      <c r="H78" s="1"/>
      <c r="I78" s="1"/>
      <c r="J78" s="1"/>
      <c r="K78" s="1"/>
      <c r="L78" s="32"/>
      <c r="M78" s="118">
        <f>VLOOKUP(A78,Tables!D1:E6,2,0)</f>
        <v>1.1000000000000001</v>
      </c>
      <c r="N78" s="79"/>
      <c r="O78" s="90">
        <f t="shared" si="39"/>
        <v>0</v>
      </c>
      <c r="P78" s="79"/>
      <c r="Q78" s="90">
        <f t="shared" si="44"/>
        <v>0</v>
      </c>
      <c r="R78" s="79"/>
      <c r="S78" s="90">
        <f t="shared" si="40"/>
        <v>0</v>
      </c>
      <c r="T78" s="79"/>
      <c r="U78" s="90">
        <f t="shared" si="41"/>
        <v>0</v>
      </c>
      <c r="V78" s="79"/>
      <c r="W78" s="90">
        <f t="shared" si="42"/>
        <v>0</v>
      </c>
      <c r="X78" s="91">
        <f t="shared" si="43"/>
        <v>0</v>
      </c>
      <c r="Y78" s="1"/>
      <c r="Z78" s="1"/>
      <c r="AA78" s="1"/>
      <c r="AB78" s="1"/>
      <c r="AC78" s="1"/>
      <c r="AD78" s="1"/>
      <c r="AE78" s="1"/>
    </row>
    <row r="79" spans="1:77" x14ac:dyDescent="0.3">
      <c r="A79" s="120" t="s">
        <v>96</v>
      </c>
      <c r="B79" s="411"/>
      <c r="C79" s="411"/>
      <c r="D79" s="411"/>
      <c r="E79" s="411"/>
      <c r="F79" s="19"/>
      <c r="G79" s="1"/>
      <c r="H79" s="1"/>
      <c r="I79" s="1"/>
      <c r="J79" s="1"/>
      <c r="K79" s="1"/>
      <c r="L79" s="32"/>
      <c r="M79" s="118">
        <f>VLOOKUP(A79,Tables!D1:E6,2,0)</f>
        <v>1.1000000000000001</v>
      </c>
      <c r="N79" s="79"/>
      <c r="O79" s="90">
        <f t="shared" si="39"/>
        <v>0</v>
      </c>
      <c r="P79" s="79"/>
      <c r="Q79" s="90">
        <f t="shared" si="44"/>
        <v>0</v>
      </c>
      <c r="R79" s="79"/>
      <c r="S79" s="90">
        <f t="shared" si="40"/>
        <v>0</v>
      </c>
      <c r="T79" s="79"/>
      <c r="U79" s="90">
        <f t="shared" si="41"/>
        <v>0</v>
      </c>
      <c r="V79" s="79"/>
      <c r="W79" s="90">
        <f t="shared" si="42"/>
        <v>0</v>
      </c>
      <c r="X79" s="91">
        <f t="shared" si="43"/>
        <v>0</v>
      </c>
      <c r="Y79" s="1"/>
      <c r="Z79" s="1"/>
      <c r="AA79" s="1"/>
      <c r="AB79" s="1"/>
      <c r="AC79" s="1"/>
      <c r="AD79" s="1"/>
      <c r="AE79" s="1"/>
    </row>
    <row r="80" spans="1:77" x14ac:dyDescent="0.3">
      <c r="A80" s="120" t="s">
        <v>96</v>
      </c>
      <c r="B80" s="411"/>
      <c r="C80" s="411"/>
      <c r="D80" s="411"/>
      <c r="E80" s="411"/>
      <c r="F80" s="19"/>
      <c r="G80" s="1"/>
      <c r="H80" s="1"/>
      <c r="I80" s="1"/>
      <c r="J80" s="1"/>
      <c r="K80" s="1"/>
      <c r="L80" s="32"/>
      <c r="M80" s="118">
        <f>VLOOKUP(A80,Tables!D1:E6,2,0)</f>
        <v>1.1000000000000001</v>
      </c>
      <c r="N80" s="79"/>
      <c r="O80" s="90">
        <f t="shared" si="39"/>
        <v>0</v>
      </c>
      <c r="P80" s="79"/>
      <c r="Q80" s="90">
        <f t="shared" si="44"/>
        <v>0</v>
      </c>
      <c r="R80" s="79"/>
      <c r="S80" s="90">
        <f t="shared" si="40"/>
        <v>0</v>
      </c>
      <c r="T80" s="79"/>
      <c r="U80" s="90">
        <f t="shared" si="41"/>
        <v>0</v>
      </c>
      <c r="V80" s="79"/>
      <c r="W80" s="90">
        <f t="shared" si="42"/>
        <v>0</v>
      </c>
      <c r="X80" s="91">
        <f t="shared" si="43"/>
        <v>0</v>
      </c>
      <c r="Y80" s="1"/>
      <c r="Z80" s="1"/>
      <c r="AA80" s="1"/>
      <c r="AB80" s="1"/>
      <c r="AC80" s="1"/>
      <c r="AD80" s="1"/>
      <c r="AE80" s="1"/>
    </row>
    <row r="81" spans="1:56" x14ac:dyDescent="0.3">
      <c r="A81" s="120" t="s">
        <v>96</v>
      </c>
      <c r="B81" s="411"/>
      <c r="C81" s="411"/>
      <c r="D81" s="411"/>
      <c r="E81" s="411"/>
      <c r="F81" s="19"/>
      <c r="G81" s="1"/>
      <c r="H81" s="1"/>
      <c r="I81" s="1"/>
      <c r="J81" s="1"/>
      <c r="K81" s="1"/>
      <c r="L81" s="32"/>
      <c r="M81" s="118">
        <f>VLOOKUP(A81,Tables!D1:E6,2,0)</f>
        <v>1.1000000000000001</v>
      </c>
      <c r="N81" s="79"/>
      <c r="O81" s="90">
        <f t="shared" si="39"/>
        <v>0</v>
      </c>
      <c r="P81" s="79"/>
      <c r="Q81" s="90">
        <f t="shared" si="44"/>
        <v>0</v>
      </c>
      <c r="R81" s="79"/>
      <c r="S81" s="90">
        <f t="shared" si="40"/>
        <v>0</v>
      </c>
      <c r="T81" s="79"/>
      <c r="U81" s="90">
        <f t="shared" si="41"/>
        <v>0</v>
      </c>
      <c r="V81" s="79"/>
      <c r="W81" s="90">
        <f t="shared" si="42"/>
        <v>0</v>
      </c>
      <c r="X81" s="91">
        <f t="shared" si="43"/>
        <v>0</v>
      </c>
      <c r="Y81" s="1"/>
      <c r="Z81" s="1"/>
      <c r="AA81" s="1"/>
      <c r="AB81" s="1"/>
      <c r="AC81" s="1"/>
      <c r="AD81" s="1"/>
      <c r="AE81" s="1"/>
    </row>
    <row r="82" spans="1:56" x14ac:dyDescent="0.3">
      <c r="A82" s="120" t="s">
        <v>96</v>
      </c>
      <c r="B82" s="411"/>
      <c r="C82" s="411"/>
      <c r="D82" s="411"/>
      <c r="E82" s="411"/>
      <c r="F82" s="19"/>
      <c r="G82" s="1"/>
      <c r="H82" s="1"/>
      <c r="I82" s="1"/>
      <c r="J82" s="1"/>
      <c r="K82" s="1"/>
      <c r="L82" s="32"/>
      <c r="M82" s="118">
        <f>VLOOKUP(A82,Tables!D1:E6,2,0)</f>
        <v>1.1000000000000001</v>
      </c>
      <c r="N82" s="79"/>
      <c r="O82" s="90">
        <f t="shared" si="39"/>
        <v>0</v>
      </c>
      <c r="P82" s="79"/>
      <c r="Q82" s="90">
        <f t="shared" si="44"/>
        <v>0</v>
      </c>
      <c r="R82" s="79"/>
      <c r="S82" s="90">
        <f t="shared" si="40"/>
        <v>0</v>
      </c>
      <c r="T82" s="79"/>
      <c r="U82" s="90">
        <f t="shared" si="41"/>
        <v>0</v>
      </c>
      <c r="V82" s="79"/>
      <c r="W82" s="90">
        <f t="shared" si="42"/>
        <v>0</v>
      </c>
      <c r="X82" s="91">
        <f t="shared" si="43"/>
        <v>0</v>
      </c>
      <c r="Y82" s="1"/>
      <c r="Z82" s="1"/>
      <c r="AA82" s="1"/>
      <c r="AB82" s="1"/>
      <c r="AC82" s="1"/>
      <c r="AD82" s="1"/>
      <c r="AE82" s="1"/>
    </row>
    <row r="83" spans="1:56" x14ac:dyDescent="0.3">
      <c r="A83" s="120" t="s">
        <v>96</v>
      </c>
      <c r="B83" s="411"/>
      <c r="C83" s="411"/>
      <c r="D83" s="411"/>
      <c r="E83" s="411"/>
      <c r="F83" s="19"/>
      <c r="G83" s="1"/>
      <c r="H83" s="1"/>
      <c r="I83" s="1"/>
      <c r="J83" s="1"/>
      <c r="K83" s="1"/>
      <c r="L83" s="32"/>
      <c r="M83" s="118">
        <f>VLOOKUP(A83,Tables!D1:E6,2,0)</f>
        <v>1.1000000000000001</v>
      </c>
      <c r="N83" s="79"/>
      <c r="O83" s="90">
        <f t="shared" si="39"/>
        <v>0</v>
      </c>
      <c r="P83" s="79"/>
      <c r="Q83" s="90">
        <f t="shared" si="44"/>
        <v>0</v>
      </c>
      <c r="R83" s="79"/>
      <c r="S83" s="90">
        <f t="shared" si="40"/>
        <v>0</v>
      </c>
      <c r="T83" s="79"/>
      <c r="U83" s="90">
        <f t="shared" si="41"/>
        <v>0</v>
      </c>
      <c r="V83" s="79"/>
      <c r="W83" s="90">
        <f t="shared" si="42"/>
        <v>0</v>
      </c>
      <c r="X83" s="91">
        <f t="shared" si="43"/>
        <v>0</v>
      </c>
      <c r="Y83" s="1"/>
      <c r="Z83" s="1"/>
      <c r="AA83" s="1"/>
      <c r="AB83" s="1"/>
      <c r="AC83" s="1"/>
      <c r="AD83" s="1"/>
      <c r="AE83" s="1"/>
    </row>
    <row r="84" spans="1:56" x14ac:dyDescent="0.3">
      <c r="A84" s="120" t="s">
        <v>96</v>
      </c>
      <c r="B84" s="411"/>
      <c r="C84" s="411"/>
      <c r="D84" s="411"/>
      <c r="E84" s="411"/>
      <c r="F84" s="19"/>
      <c r="G84" s="1"/>
      <c r="H84" s="1"/>
      <c r="I84" s="1"/>
      <c r="J84" s="1"/>
      <c r="K84" s="1"/>
      <c r="L84" s="32"/>
      <c r="M84" s="118">
        <f>VLOOKUP(A84,Tables!D1:E6,2,0)</f>
        <v>1.1000000000000001</v>
      </c>
      <c r="N84" s="79"/>
      <c r="O84" s="90">
        <f t="shared" si="39"/>
        <v>0</v>
      </c>
      <c r="P84" s="79"/>
      <c r="Q84" s="90">
        <f t="shared" si="44"/>
        <v>0</v>
      </c>
      <c r="R84" s="79"/>
      <c r="S84" s="90">
        <f t="shared" si="40"/>
        <v>0</v>
      </c>
      <c r="T84" s="79"/>
      <c r="U84" s="90">
        <f t="shared" si="41"/>
        <v>0</v>
      </c>
      <c r="V84" s="79"/>
      <c r="W84" s="90">
        <f t="shared" si="42"/>
        <v>0</v>
      </c>
      <c r="X84" s="91">
        <f t="shared" si="43"/>
        <v>0</v>
      </c>
      <c r="Y84" s="1"/>
      <c r="Z84" s="1"/>
      <c r="AA84" s="1"/>
      <c r="AB84" s="1"/>
      <c r="AC84" s="1"/>
      <c r="AD84" s="1"/>
      <c r="AE84" s="1"/>
    </row>
    <row r="85" spans="1:56" x14ac:dyDescent="0.3">
      <c r="A85" s="120" t="s">
        <v>96</v>
      </c>
      <c r="B85" s="411"/>
      <c r="C85" s="411"/>
      <c r="D85" s="411"/>
      <c r="E85" s="411"/>
      <c r="F85" s="19"/>
      <c r="G85" s="1"/>
      <c r="H85" s="1"/>
      <c r="I85" s="1"/>
      <c r="J85" s="1"/>
      <c r="K85" s="1"/>
      <c r="L85" s="32"/>
      <c r="M85" s="118">
        <f>VLOOKUP(A85,Tables!D1:E6,2,0)</f>
        <v>1.1000000000000001</v>
      </c>
      <c r="N85" s="79"/>
      <c r="O85" s="90">
        <f t="shared" si="39"/>
        <v>0</v>
      </c>
      <c r="P85" s="79"/>
      <c r="Q85" s="90">
        <f t="shared" si="44"/>
        <v>0</v>
      </c>
      <c r="R85" s="79"/>
      <c r="S85" s="90">
        <f t="shared" si="40"/>
        <v>0</v>
      </c>
      <c r="T85" s="79"/>
      <c r="U85" s="90">
        <f t="shared" si="41"/>
        <v>0</v>
      </c>
      <c r="V85" s="79"/>
      <c r="W85" s="90">
        <f t="shared" si="42"/>
        <v>0</v>
      </c>
      <c r="X85" s="91">
        <f t="shared" si="43"/>
        <v>0</v>
      </c>
      <c r="Y85" s="1"/>
      <c r="Z85" s="1"/>
      <c r="AA85" s="1"/>
      <c r="AB85" s="1"/>
      <c r="AC85" s="1"/>
      <c r="AD85" s="1"/>
      <c r="AE85" s="1"/>
    </row>
    <row r="86" spans="1:56" x14ac:dyDescent="0.3">
      <c r="A86" s="120" t="s">
        <v>96</v>
      </c>
      <c r="B86" s="411"/>
      <c r="C86" s="411"/>
      <c r="D86" s="411"/>
      <c r="E86" s="411"/>
      <c r="F86" s="1"/>
      <c r="G86" s="1"/>
      <c r="H86" s="1"/>
      <c r="I86" s="1"/>
      <c r="J86" s="1"/>
      <c r="K86" s="1"/>
      <c r="L86" s="32"/>
      <c r="M86" s="118">
        <f>VLOOKUP(A86,Tables!D1:E6,2,0)</f>
        <v>1.1000000000000001</v>
      </c>
      <c r="N86" s="79"/>
      <c r="O86" s="90">
        <f t="shared" si="39"/>
        <v>0</v>
      </c>
      <c r="P86" s="79"/>
      <c r="Q86" s="90">
        <f t="shared" si="44"/>
        <v>0</v>
      </c>
      <c r="R86" s="79"/>
      <c r="S86" s="90">
        <f t="shared" si="40"/>
        <v>0</v>
      </c>
      <c r="T86" s="79"/>
      <c r="U86" s="90">
        <f t="shared" si="41"/>
        <v>0</v>
      </c>
      <c r="V86" s="79"/>
      <c r="W86" s="90">
        <f t="shared" si="42"/>
        <v>0</v>
      </c>
      <c r="X86" s="91">
        <f t="shared" si="43"/>
        <v>0</v>
      </c>
      <c r="Y86" s="1"/>
      <c r="Z86" s="1"/>
      <c r="AA86" s="1"/>
      <c r="AB86" s="1"/>
      <c r="AC86" s="1"/>
      <c r="AD86" s="1"/>
      <c r="AE86" s="1"/>
    </row>
    <row r="87" spans="1:56" x14ac:dyDescent="0.3">
      <c r="A87" s="120" t="s">
        <v>96</v>
      </c>
      <c r="B87" s="411"/>
      <c r="C87" s="411"/>
      <c r="D87" s="411"/>
      <c r="E87" s="411"/>
      <c r="F87" s="1"/>
      <c r="G87" s="1"/>
      <c r="H87" s="1"/>
      <c r="I87" s="1"/>
      <c r="J87" s="1"/>
      <c r="K87" s="1"/>
      <c r="L87" s="32"/>
      <c r="M87" s="118">
        <f>VLOOKUP(A87,Tables!D1:E6,2,0)</f>
        <v>1.1000000000000001</v>
      </c>
      <c r="N87" s="79"/>
      <c r="O87" s="90">
        <f t="shared" si="39"/>
        <v>0</v>
      </c>
      <c r="P87" s="79"/>
      <c r="Q87" s="90">
        <f t="shared" si="44"/>
        <v>0</v>
      </c>
      <c r="R87" s="79"/>
      <c r="S87" s="90">
        <f t="shared" si="40"/>
        <v>0</v>
      </c>
      <c r="T87" s="79"/>
      <c r="U87" s="90">
        <f t="shared" si="41"/>
        <v>0</v>
      </c>
      <c r="V87" s="79"/>
      <c r="W87" s="90">
        <f t="shared" si="42"/>
        <v>0</v>
      </c>
      <c r="X87" s="91">
        <f t="shared" si="43"/>
        <v>0</v>
      </c>
      <c r="Y87" s="1"/>
      <c r="Z87" s="1"/>
      <c r="AA87" s="1"/>
      <c r="AB87" s="1"/>
      <c r="AC87" s="1"/>
      <c r="AD87" s="1"/>
      <c r="AE87" s="1"/>
    </row>
    <row r="88" spans="1:56" s="6" customFormat="1" ht="15" thickBot="1" x14ac:dyDescent="0.35">
      <c r="A88" s="120" t="s">
        <v>96</v>
      </c>
      <c r="B88" s="420"/>
      <c r="C88" s="420"/>
      <c r="D88" s="420"/>
      <c r="E88" s="420"/>
      <c r="F88" s="20"/>
      <c r="G88" s="20"/>
      <c r="H88" s="20"/>
      <c r="I88" s="20"/>
      <c r="J88" s="20"/>
      <c r="K88" s="20"/>
      <c r="L88" s="33"/>
      <c r="M88" s="118">
        <f>VLOOKUP(A88,Tables!D1:E6,2,0)</f>
        <v>1.1000000000000001</v>
      </c>
      <c r="N88" s="93"/>
      <c r="O88" s="94">
        <f t="shared" si="39"/>
        <v>0</v>
      </c>
      <c r="P88" s="93"/>
      <c r="Q88" s="94">
        <f t="shared" si="44"/>
        <v>0</v>
      </c>
      <c r="R88" s="93"/>
      <c r="S88" s="94">
        <f t="shared" si="40"/>
        <v>0</v>
      </c>
      <c r="T88" s="93"/>
      <c r="U88" s="94">
        <f t="shared" si="41"/>
        <v>0</v>
      </c>
      <c r="V88" s="93"/>
      <c r="W88" s="94">
        <f t="shared" si="42"/>
        <v>0</v>
      </c>
      <c r="X88" s="154">
        <f t="shared" si="43"/>
        <v>0</v>
      </c>
      <c r="Y88" s="74"/>
      <c r="Z88" s="4"/>
      <c r="AA88" s="4"/>
      <c r="AB88" s="4"/>
      <c r="AC88" s="4"/>
      <c r="AD88" s="4"/>
      <c r="AE88" s="4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</row>
    <row r="89" spans="1:56" ht="15" thickBot="1" x14ac:dyDescent="0.35">
      <c r="A89" s="21"/>
      <c r="B89" s="374"/>
      <c r="C89" s="374"/>
      <c r="D89" s="374"/>
      <c r="E89" s="374"/>
      <c r="F89" s="374"/>
      <c r="G89" s="374"/>
      <c r="H89" s="374"/>
      <c r="I89" s="374"/>
      <c r="J89" s="374"/>
      <c r="K89" s="21" t="s">
        <v>49</v>
      </c>
      <c r="L89" s="21"/>
      <c r="M89" s="22"/>
      <c r="N89" s="21"/>
      <c r="O89" s="25">
        <f>SUM(O73:O88)</f>
        <v>0</v>
      </c>
      <c r="P89" s="21"/>
      <c r="Q89" s="25">
        <f>SUM(Q73:Q88)</f>
        <v>0</v>
      </c>
      <c r="R89" s="21"/>
      <c r="S89" s="25">
        <f>SUM(S73:S88)</f>
        <v>0</v>
      </c>
      <c r="T89" s="21"/>
      <c r="U89" s="25">
        <f>SUM(U73:U88)</f>
        <v>0</v>
      </c>
      <c r="V89" s="21"/>
      <c r="W89" s="25">
        <f>SUM(W73:W88)</f>
        <v>0</v>
      </c>
      <c r="X89" s="80">
        <f t="shared" si="43"/>
        <v>0</v>
      </c>
      <c r="Y89" s="4"/>
      <c r="Z89" s="4"/>
      <c r="AA89" s="4"/>
      <c r="AB89" s="4"/>
      <c r="AC89" s="4"/>
      <c r="AD89" s="4"/>
      <c r="AE89" s="4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</row>
    <row r="90" spans="1:56" ht="15" thickTop="1" x14ac:dyDescent="0.3">
      <c r="A90" s="7" t="s">
        <v>50</v>
      </c>
      <c r="B90" s="486" t="s">
        <v>39</v>
      </c>
      <c r="C90" s="486"/>
      <c r="D90" s="486"/>
      <c r="E90" s="486"/>
      <c r="F90" s="419" t="s">
        <v>46</v>
      </c>
      <c r="G90" s="419"/>
      <c r="H90" s="419"/>
      <c r="I90" s="419"/>
      <c r="J90" s="419"/>
      <c r="K90" s="1"/>
      <c r="L90" s="1"/>
      <c r="M90" s="9"/>
      <c r="N90" s="397"/>
      <c r="O90" s="398"/>
      <c r="P90" s="397"/>
      <c r="Q90" s="398"/>
      <c r="R90" s="397"/>
      <c r="S90" s="398"/>
      <c r="T90" s="397"/>
      <c r="U90" s="398"/>
      <c r="V90" s="397"/>
      <c r="W90" s="398"/>
      <c r="X90" s="4"/>
      <c r="Y90" s="74"/>
      <c r="Z90" s="4"/>
      <c r="AA90" s="4"/>
      <c r="AB90" s="4"/>
      <c r="AC90" s="4"/>
      <c r="AD90" s="4"/>
      <c r="AE90" s="4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</row>
    <row r="91" spans="1:56" x14ac:dyDescent="0.3">
      <c r="A91" s="1" t="s">
        <v>124</v>
      </c>
      <c r="B91" s="411"/>
      <c r="C91" s="411"/>
      <c r="D91" s="411"/>
      <c r="E91" s="411"/>
      <c r="F91" s="1"/>
      <c r="G91" s="1"/>
      <c r="H91" s="1"/>
      <c r="I91" s="1"/>
      <c r="J91" s="1"/>
      <c r="K91" s="1"/>
      <c r="L91" s="32"/>
      <c r="M91" s="9">
        <f>VLOOKUP(A91,Tables!D1:E6,2,0)</f>
        <v>0</v>
      </c>
      <c r="N91" s="79"/>
      <c r="O91" s="90">
        <f t="shared" ref="O91:O98" si="45">F91*L91*M91</f>
        <v>0</v>
      </c>
      <c r="P91" s="79"/>
      <c r="Q91" s="90">
        <f t="shared" ref="Q91:Q98" si="46">G91*L91*(M91^2)</f>
        <v>0</v>
      </c>
      <c r="R91" s="79"/>
      <c r="S91" s="90">
        <f t="shared" ref="S91:S98" si="47">H91*L91*(M91^3)</f>
        <v>0</v>
      </c>
      <c r="T91" s="79"/>
      <c r="U91" s="90">
        <f t="shared" ref="U91:U98" si="48">I91*L91*(M91^4)</f>
        <v>0</v>
      </c>
      <c r="V91" s="79"/>
      <c r="W91" s="90">
        <f t="shared" ref="W91:W98" si="49">J91*L91*(M91^5)</f>
        <v>0</v>
      </c>
      <c r="X91" s="156">
        <f t="shared" ref="X91:X99" si="50">SUM(W91,U91,S91,Q91,O91)</f>
        <v>0</v>
      </c>
      <c r="Y91" s="4"/>
      <c r="Z91" s="4"/>
      <c r="AA91" s="4"/>
      <c r="AB91" s="4"/>
      <c r="AC91" s="4"/>
      <c r="AD91" s="4"/>
      <c r="AE91" s="4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</row>
    <row r="92" spans="1:56" x14ac:dyDescent="0.3">
      <c r="A92" s="183" t="s">
        <v>124</v>
      </c>
      <c r="B92" s="411"/>
      <c r="C92" s="411"/>
      <c r="D92" s="411"/>
      <c r="E92" s="411"/>
      <c r="F92" s="1"/>
      <c r="G92" s="1"/>
      <c r="H92" s="1"/>
      <c r="I92" s="1"/>
      <c r="J92" s="1"/>
      <c r="K92" s="1"/>
      <c r="L92" s="32"/>
      <c r="M92" s="121">
        <f>VLOOKUP(A92,Tables!D1:E6,2,0)</f>
        <v>0</v>
      </c>
      <c r="N92" s="79"/>
      <c r="O92" s="90">
        <f t="shared" si="45"/>
        <v>0</v>
      </c>
      <c r="P92" s="79"/>
      <c r="Q92" s="90">
        <f t="shared" si="46"/>
        <v>0</v>
      </c>
      <c r="R92" s="79"/>
      <c r="S92" s="90">
        <f t="shared" si="47"/>
        <v>0</v>
      </c>
      <c r="T92" s="79"/>
      <c r="U92" s="90">
        <f t="shared" si="48"/>
        <v>0</v>
      </c>
      <c r="V92" s="79"/>
      <c r="W92" s="90">
        <f t="shared" si="49"/>
        <v>0</v>
      </c>
      <c r="X92" s="156">
        <f t="shared" si="50"/>
        <v>0</v>
      </c>
      <c r="Y92" s="4"/>
      <c r="Z92" s="4"/>
      <c r="AA92" s="4"/>
      <c r="AB92" s="4"/>
      <c r="AC92" s="4"/>
      <c r="AD92" s="4"/>
      <c r="AE92" s="4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</row>
    <row r="93" spans="1:56" x14ac:dyDescent="0.3">
      <c r="A93" s="183" t="s">
        <v>124</v>
      </c>
      <c r="B93" s="411"/>
      <c r="C93" s="411"/>
      <c r="D93" s="411"/>
      <c r="E93" s="411"/>
      <c r="F93" s="1"/>
      <c r="G93" s="1"/>
      <c r="H93" s="1"/>
      <c r="I93" s="1"/>
      <c r="J93" s="1"/>
      <c r="K93" s="127"/>
      <c r="L93" s="32"/>
      <c r="M93" s="121">
        <f>VLOOKUP(A93,Tables!D1:E6,2,0)</f>
        <v>0</v>
      </c>
      <c r="N93" s="79"/>
      <c r="O93" s="90">
        <f t="shared" si="45"/>
        <v>0</v>
      </c>
      <c r="P93" s="79"/>
      <c r="Q93" s="90">
        <f t="shared" si="46"/>
        <v>0</v>
      </c>
      <c r="R93" s="79"/>
      <c r="S93" s="90">
        <f t="shared" si="47"/>
        <v>0</v>
      </c>
      <c r="T93" s="79"/>
      <c r="U93" s="90">
        <f t="shared" si="48"/>
        <v>0</v>
      </c>
      <c r="V93" s="79"/>
      <c r="W93" s="90">
        <f t="shared" si="49"/>
        <v>0</v>
      </c>
      <c r="X93" s="156">
        <f t="shared" si="50"/>
        <v>0</v>
      </c>
      <c r="Y93" s="4"/>
      <c r="Z93" s="4"/>
      <c r="AA93" s="4"/>
      <c r="AB93" s="4"/>
      <c r="AC93" s="4"/>
      <c r="AD93" s="4"/>
      <c r="AE93" s="4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</row>
    <row r="94" spans="1:56" x14ac:dyDescent="0.3">
      <c r="A94" s="183" t="s">
        <v>124</v>
      </c>
      <c r="B94" s="411"/>
      <c r="C94" s="411"/>
      <c r="D94" s="411"/>
      <c r="E94" s="411"/>
      <c r="F94" s="1"/>
      <c r="G94" s="1"/>
      <c r="H94" s="1"/>
      <c r="I94" s="1"/>
      <c r="J94" s="1"/>
      <c r="K94" s="127"/>
      <c r="L94" s="32"/>
      <c r="M94" s="121">
        <f>VLOOKUP(A94,Tables!D1:E6,2,0)</f>
        <v>0</v>
      </c>
      <c r="N94" s="79"/>
      <c r="O94" s="90">
        <f t="shared" si="45"/>
        <v>0</v>
      </c>
      <c r="P94" s="79"/>
      <c r="Q94" s="90">
        <f t="shared" si="46"/>
        <v>0</v>
      </c>
      <c r="R94" s="79"/>
      <c r="S94" s="90">
        <f t="shared" si="47"/>
        <v>0</v>
      </c>
      <c r="T94" s="79"/>
      <c r="U94" s="90">
        <f t="shared" si="48"/>
        <v>0</v>
      </c>
      <c r="V94" s="79"/>
      <c r="W94" s="90">
        <f t="shared" si="49"/>
        <v>0</v>
      </c>
      <c r="X94" s="156">
        <f t="shared" si="50"/>
        <v>0</v>
      </c>
      <c r="Y94" s="4"/>
      <c r="Z94" s="4"/>
      <c r="AA94" s="4"/>
      <c r="AB94" s="4"/>
      <c r="AC94" s="4"/>
      <c r="AD94" s="4"/>
      <c r="AE94" s="4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</row>
    <row r="95" spans="1:56" x14ac:dyDescent="0.3">
      <c r="A95" s="183" t="s">
        <v>124</v>
      </c>
      <c r="B95" s="411"/>
      <c r="C95" s="411"/>
      <c r="D95" s="411"/>
      <c r="E95" s="411"/>
      <c r="F95" s="1"/>
      <c r="G95" s="1"/>
      <c r="H95" s="1"/>
      <c r="I95" s="1"/>
      <c r="J95" s="1"/>
      <c r="K95" s="1"/>
      <c r="L95" s="32"/>
      <c r="M95" s="121">
        <f>VLOOKUP(A95,Tables!D1:E6,2,0)</f>
        <v>0</v>
      </c>
      <c r="N95" s="79"/>
      <c r="O95" s="90">
        <f t="shared" si="45"/>
        <v>0</v>
      </c>
      <c r="P95" s="79"/>
      <c r="Q95" s="90">
        <f t="shared" si="46"/>
        <v>0</v>
      </c>
      <c r="R95" s="79"/>
      <c r="S95" s="90">
        <f t="shared" si="47"/>
        <v>0</v>
      </c>
      <c r="T95" s="79"/>
      <c r="U95" s="90">
        <f t="shared" si="48"/>
        <v>0</v>
      </c>
      <c r="V95" s="79"/>
      <c r="W95" s="90">
        <f t="shared" si="49"/>
        <v>0</v>
      </c>
      <c r="X95" s="156">
        <f t="shared" si="50"/>
        <v>0</v>
      </c>
      <c r="Y95" s="4"/>
      <c r="Z95" s="4"/>
      <c r="AA95" s="4"/>
      <c r="AB95" s="4"/>
      <c r="AC95" s="4"/>
      <c r="AD95" s="4"/>
      <c r="AE95" s="4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</row>
    <row r="96" spans="1:56" x14ac:dyDescent="0.3">
      <c r="A96" s="183" t="s">
        <v>124</v>
      </c>
      <c r="B96" s="411"/>
      <c r="C96" s="411"/>
      <c r="D96" s="411"/>
      <c r="E96" s="411"/>
      <c r="F96" s="1"/>
      <c r="G96" s="1"/>
      <c r="H96" s="1"/>
      <c r="I96" s="1"/>
      <c r="J96" s="1"/>
      <c r="K96" s="1"/>
      <c r="L96" s="32"/>
      <c r="M96" s="121">
        <f>VLOOKUP(A96,Tables!D1:E6,2,0)</f>
        <v>0</v>
      </c>
      <c r="N96" s="79"/>
      <c r="O96" s="90">
        <f t="shared" si="45"/>
        <v>0</v>
      </c>
      <c r="P96" s="79"/>
      <c r="Q96" s="90">
        <f t="shared" si="46"/>
        <v>0</v>
      </c>
      <c r="R96" s="79"/>
      <c r="S96" s="90">
        <f t="shared" si="47"/>
        <v>0</v>
      </c>
      <c r="T96" s="79"/>
      <c r="U96" s="90">
        <f t="shared" si="48"/>
        <v>0</v>
      </c>
      <c r="V96" s="79"/>
      <c r="W96" s="90">
        <f t="shared" si="49"/>
        <v>0</v>
      </c>
      <c r="X96" s="156">
        <f t="shared" si="50"/>
        <v>0</v>
      </c>
      <c r="Y96" s="4"/>
      <c r="Z96" s="4"/>
      <c r="AA96" s="4"/>
      <c r="AB96" s="4"/>
      <c r="AC96" s="4"/>
      <c r="AD96" s="4"/>
      <c r="AE96" s="4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</row>
    <row r="97" spans="1:56" x14ac:dyDescent="0.3">
      <c r="A97" s="183" t="s">
        <v>124</v>
      </c>
      <c r="B97" s="411"/>
      <c r="C97" s="411"/>
      <c r="D97" s="411"/>
      <c r="E97" s="411"/>
      <c r="F97" s="1"/>
      <c r="G97" s="1"/>
      <c r="H97" s="1"/>
      <c r="I97" s="1"/>
      <c r="J97" s="1"/>
      <c r="K97" s="1"/>
      <c r="L97" s="32"/>
      <c r="M97" s="121">
        <f>VLOOKUP(A97,Tables!D1:E6,2,0)</f>
        <v>0</v>
      </c>
      <c r="N97" s="79"/>
      <c r="O97" s="90">
        <f t="shared" si="45"/>
        <v>0</v>
      </c>
      <c r="P97" s="79"/>
      <c r="Q97" s="90">
        <f t="shared" si="46"/>
        <v>0</v>
      </c>
      <c r="R97" s="79"/>
      <c r="S97" s="90">
        <f t="shared" si="47"/>
        <v>0</v>
      </c>
      <c r="T97" s="79"/>
      <c r="U97" s="90">
        <f t="shared" si="48"/>
        <v>0</v>
      </c>
      <c r="V97" s="79"/>
      <c r="W97" s="90">
        <f t="shared" si="49"/>
        <v>0</v>
      </c>
      <c r="X97" s="156">
        <f t="shared" si="50"/>
        <v>0</v>
      </c>
      <c r="Y97" s="4"/>
      <c r="Z97" s="4"/>
      <c r="AA97" s="4"/>
      <c r="AB97" s="4"/>
      <c r="AC97" s="4"/>
      <c r="AD97" s="4"/>
      <c r="AE97" s="4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</row>
    <row r="98" spans="1:56" s="6" customFormat="1" ht="15" thickBot="1" x14ac:dyDescent="0.35">
      <c r="A98" s="183" t="s">
        <v>124</v>
      </c>
      <c r="B98" s="420"/>
      <c r="C98" s="420"/>
      <c r="D98" s="420"/>
      <c r="E98" s="420"/>
      <c r="F98" s="20"/>
      <c r="G98" s="20"/>
      <c r="H98" s="20"/>
      <c r="I98" s="20"/>
      <c r="J98" s="20"/>
      <c r="K98" s="20"/>
      <c r="L98" s="33"/>
      <c r="M98" s="121">
        <f>VLOOKUP(A98,Tables!D1:E6,2,0)</f>
        <v>0</v>
      </c>
      <c r="N98" s="93"/>
      <c r="O98" s="94">
        <f t="shared" si="45"/>
        <v>0</v>
      </c>
      <c r="P98" s="93"/>
      <c r="Q98" s="94">
        <f t="shared" si="46"/>
        <v>0</v>
      </c>
      <c r="R98" s="93"/>
      <c r="S98" s="94">
        <f t="shared" si="47"/>
        <v>0</v>
      </c>
      <c r="T98" s="93"/>
      <c r="U98" s="94">
        <f t="shared" si="48"/>
        <v>0</v>
      </c>
      <c r="V98" s="93"/>
      <c r="W98" s="94">
        <f t="shared" si="49"/>
        <v>0</v>
      </c>
      <c r="X98" s="157">
        <f t="shared" si="50"/>
        <v>0</v>
      </c>
      <c r="Y98" s="4"/>
      <c r="Z98" s="4"/>
      <c r="AA98" s="4"/>
      <c r="AB98" s="4"/>
      <c r="AC98" s="4"/>
      <c r="AD98" s="4"/>
      <c r="AE98" s="4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</row>
    <row r="99" spans="1:56" ht="15" thickBot="1" x14ac:dyDescent="0.35">
      <c r="A99" s="374"/>
      <c r="B99" s="374"/>
      <c r="C99" s="374"/>
      <c r="D99" s="374"/>
      <c r="E99" s="374"/>
      <c r="F99" s="374"/>
      <c r="G99" s="374"/>
      <c r="H99" s="374"/>
      <c r="I99" s="374"/>
      <c r="J99" s="374"/>
      <c r="K99" s="374" t="s">
        <v>51</v>
      </c>
      <c r="L99" s="374"/>
      <c r="M99" s="375"/>
      <c r="N99" s="21"/>
      <c r="O99" s="25">
        <f>SUM(O91:O98)</f>
        <v>0</v>
      </c>
      <c r="P99" s="21"/>
      <c r="Q99" s="25">
        <f>SUM(Q91:Q98)</f>
        <v>0</v>
      </c>
      <c r="R99" s="21"/>
      <c r="S99" s="25">
        <f>SUM(S91:S98)</f>
        <v>0</v>
      </c>
      <c r="T99" s="21"/>
      <c r="U99" s="25">
        <f>SUM(U91:U98)</f>
        <v>0</v>
      </c>
      <c r="V99" s="21"/>
      <c r="W99" s="25">
        <f>SUM(W91:W98)</f>
        <v>0</v>
      </c>
      <c r="X99" s="80">
        <f t="shared" si="50"/>
        <v>0</v>
      </c>
      <c r="Y99" s="4"/>
      <c r="Z99" s="4"/>
      <c r="AA99" s="4"/>
      <c r="AB99" s="4"/>
      <c r="AC99" s="4"/>
      <c r="AD99" s="4"/>
      <c r="AE99" s="4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</row>
    <row r="100" spans="1:56" ht="15" thickTop="1" x14ac:dyDescent="0.3">
      <c r="A100" s="414"/>
      <c r="B100" s="414"/>
      <c r="C100" s="414"/>
      <c r="D100" s="414"/>
      <c r="E100" s="414"/>
      <c r="F100" s="414"/>
      <c r="G100" s="414"/>
      <c r="H100" s="414"/>
      <c r="I100" s="414"/>
      <c r="J100" s="414"/>
      <c r="K100" s="414"/>
      <c r="L100" s="414"/>
      <c r="M100" s="415"/>
      <c r="N100" s="389"/>
      <c r="O100" s="390"/>
      <c r="P100" s="389"/>
      <c r="Q100" s="390"/>
      <c r="R100" s="389"/>
      <c r="S100" s="390"/>
      <c r="T100" s="389"/>
      <c r="U100" s="390"/>
      <c r="V100" s="389"/>
      <c r="W100" s="390"/>
      <c r="X100" s="158"/>
      <c r="Y100" s="4"/>
      <c r="Z100" s="4"/>
      <c r="AA100" s="4"/>
      <c r="AB100" s="4"/>
      <c r="AC100" s="4"/>
      <c r="AD100" s="4"/>
      <c r="AE100" s="4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</row>
    <row r="101" spans="1:56" ht="15" thickBot="1" x14ac:dyDescent="0.35">
      <c r="A101" s="84"/>
      <c r="B101" s="84"/>
      <c r="C101" s="84"/>
      <c r="D101" s="84"/>
      <c r="E101" s="84"/>
      <c r="F101" s="84"/>
      <c r="G101" s="84"/>
      <c r="H101" s="84"/>
      <c r="I101" s="84"/>
      <c r="J101" s="424" t="s">
        <v>52</v>
      </c>
      <c r="K101" s="425"/>
      <c r="L101" s="425"/>
      <c r="M101" s="85"/>
      <c r="N101" s="84"/>
      <c r="O101" s="95">
        <f>O89+O99</f>
        <v>0</v>
      </c>
      <c r="P101" s="84"/>
      <c r="Q101" s="95">
        <f>Q89+Q99</f>
        <v>0</v>
      </c>
      <c r="R101" s="84"/>
      <c r="S101" s="95">
        <f>S89+S99</f>
        <v>0</v>
      </c>
      <c r="T101" s="84"/>
      <c r="U101" s="95">
        <f>U89+U99</f>
        <v>0</v>
      </c>
      <c r="V101" s="84"/>
      <c r="W101" s="95">
        <f>W89+W99</f>
        <v>0</v>
      </c>
      <c r="X101" s="96">
        <f>X89+X99</f>
        <v>0</v>
      </c>
      <c r="Y101" s="1"/>
      <c r="Z101" s="1"/>
      <c r="AA101" s="1"/>
      <c r="AB101" s="1"/>
      <c r="AC101" s="1"/>
      <c r="AD101" s="1"/>
      <c r="AE101" s="1"/>
    </row>
    <row r="102" spans="1:56" x14ac:dyDescent="0.3">
      <c r="A102" s="422"/>
      <c r="B102" s="422"/>
      <c r="C102" s="422"/>
      <c r="D102" s="422"/>
      <c r="E102" s="422"/>
      <c r="F102" s="422"/>
      <c r="G102" s="422"/>
      <c r="H102" s="422"/>
      <c r="I102" s="422"/>
      <c r="J102" s="422"/>
      <c r="K102" s="422"/>
      <c r="L102" s="422"/>
      <c r="M102" s="400"/>
      <c r="N102" s="395"/>
      <c r="O102" s="396"/>
      <c r="P102" s="395"/>
      <c r="Q102" s="396"/>
      <c r="R102" s="395"/>
      <c r="S102" s="396"/>
      <c r="T102" s="395"/>
      <c r="U102" s="396"/>
      <c r="V102" s="395"/>
      <c r="W102" s="396"/>
      <c r="X102" s="14"/>
      <c r="Y102" s="1"/>
      <c r="Z102" s="1"/>
      <c r="AA102" s="1"/>
      <c r="AB102" s="1"/>
      <c r="AC102" s="1"/>
      <c r="AD102" s="1"/>
      <c r="AE102" s="1"/>
    </row>
    <row r="103" spans="1:56" x14ac:dyDescent="0.3">
      <c r="A103" s="419" t="s">
        <v>55</v>
      </c>
      <c r="B103" s="419"/>
      <c r="C103" s="419"/>
      <c r="D103" s="419" t="s">
        <v>39</v>
      </c>
      <c r="E103" s="419"/>
      <c r="F103" s="419"/>
      <c r="G103" s="419"/>
      <c r="H103" s="419"/>
      <c r="I103" s="419"/>
      <c r="J103" s="419"/>
      <c r="K103" s="419"/>
      <c r="L103" s="419"/>
      <c r="M103" s="423"/>
      <c r="N103" s="391"/>
      <c r="O103" s="392"/>
      <c r="P103" s="391"/>
      <c r="Q103" s="392"/>
      <c r="R103" s="391"/>
      <c r="S103" s="392"/>
      <c r="T103" s="391"/>
      <c r="U103" s="392"/>
      <c r="V103" s="391"/>
      <c r="W103" s="392"/>
      <c r="X103" s="91">
        <f t="shared" ref="X103:X118" si="51">SUM(N103:W103)</f>
        <v>0</v>
      </c>
      <c r="Y103" s="1"/>
      <c r="Z103" s="1"/>
      <c r="AA103" s="1"/>
      <c r="AB103" s="1"/>
      <c r="AC103" s="1"/>
      <c r="AD103" s="1"/>
      <c r="AE103" s="1"/>
    </row>
    <row r="104" spans="1:56" x14ac:dyDescent="0.3">
      <c r="A104" s="411" t="s">
        <v>63</v>
      </c>
      <c r="B104" s="411"/>
      <c r="C104" s="411"/>
      <c r="D104" s="411"/>
      <c r="E104" s="411"/>
      <c r="F104" s="411"/>
      <c r="G104" s="411"/>
      <c r="H104" s="411"/>
      <c r="I104" s="411"/>
      <c r="J104" s="411"/>
      <c r="K104" s="411"/>
      <c r="L104" s="411"/>
      <c r="M104" s="379"/>
      <c r="N104" s="391"/>
      <c r="O104" s="392"/>
      <c r="P104" s="391"/>
      <c r="Q104" s="392"/>
      <c r="R104" s="391"/>
      <c r="S104" s="392"/>
      <c r="T104" s="391"/>
      <c r="U104" s="392"/>
      <c r="V104" s="391"/>
      <c r="W104" s="392"/>
      <c r="X104" s="91">
        <f t="shared" si="51"/>
        <v>0</v>
      </c>
      <c r="Y104" s="1"/>
      <c r="Z104" s="1"/>
      <c r="AA104" s="1"/>
      <c r="AB104" s="1"/>
      <c r="AC104" s="1"/>
      <c r="AD104" s="1"/>
      <c r="AE104" s="1"/>
    </row>
    <row r="105" spans="1:56" x14ac:dyDescent="0.3">
      <c r="A105" s="411" t="s">
        <v>63</v>
      </c>
      <c r="B105" s="411"/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379"/>
      <c r="N105" s="391"/>
      <c r="O105" s="392"/>
      <c r="P105" s="391"/>
      <c r="Q105" s="392"/>
      <c r="R105" s="391"/>
      <c r="S105" s="392"/>
      <c r="T105" s="391"/>
      <c r="U105" s="392"/>
      <c r="V105" s="391"/>
      <c r="W105" s="392"/>
      <c r="X105" s="91">
        <f t="shared" si="51"/>
        <v>0</v>
      </c>
      <c r="Y105" s="1"/>
      <c r="Z105" s="1"/>
      <c r="AA105" s="1"/>
      <c r="AB105" s="1"/>
      <c r="AC105" s="1"/>
      <c r="AD105" s="1"/>
      <c r="AE105" s="1"/>
    </row>
    <row r="106" spans="1:56" x14ac:dyDescent="0.3">
      <c r="A106" s="411" t="s">
        <v>63</v>
      </c>
      <c r="B106" s="411"/>
      <c r="C106" s="411"/>
      <c r="D106" s="411"/>
      <c r="E106" s="411"/>
      <c r="F106" s="411"/>
      <c r="G106" s="411"/>
      <c r="H106" s="411"/>
      <c r="I106" s="411"/>
      <c r="J106" s="411"/>
      <c r="K106" s="411"/>
      <c r="L106" s="411"/>
      <c r="M106" s="379"/>
      <c r="N106" s="391"/>
      <c r="O106" s="392"/>
      <c r="P106" s="391"/>
      <c r="Q106" s="392"/>
      <c r="R106" s="391"/>
      <c r="S106" s="392"/>
      <c r="T106" s="391"/>
      <c r="U106" s="392"/>
      <c r="V106" s="391"/>
      <c r="W106" s="392"/>
      <c r="X106" s="91">
        <f t="shared" si="51"/>
        <v>0</v>
      </c>
      <c r="Y106" s="1"/>
      <c r="Z106" s="1"/>
      <c r="AA106" s="1"/>
      <c r="AB106" s="1"/>
      <c r="AC106" s="1"/>
      <c r="AD106" s="1"/>
      <c r="AE106" s="1"/>
    </row>
    <row r="107" spans="1:56" x14ac:dyDescent="0.3">
      <c r="A107" s="411" t="s">
        <v>63</v>
      </c>
      <c r="B107" s="411"/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379"/>
      <c r="N107" s="391"/>
      <c r="O107" s="392"/>
      <c r="P107" s="391"/>
      <c r="Q107" s="392"/>
      <c r="R107" s="391"/>
      <c r="S107" s="392"/>
      <c r="T107" s="391"/>
      <c r="U107" s="392"/>
      <c r="V107" s="391"/>
      <c r="W107" s="392"/>
      <c r="X107" s="91">
        <f t="shared" si="51"/>
        <v>0</v>
      </c>
      <c r="Y107" s="1"/>
      <c r="Z107" s="1"/>
      <c r="AA107" s="1"/>
      <c r="AB107" s="1"/>
      <c r="AC107" s="1"/>
      <c r="AD107" s="1"/>
      <c r="AE107" s="1"/>
    </row>
    <row r="108" spans="1:56" x14ac:dyDescent="0.3">
      <c r="A108" s="411" t="s">
        <v>63</v>
      </c>
      <c r="B108" s="411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379"/>
      <c r="N108" s="391"/>
      <c r="O108" s="392"/>
      <c r="P108" s="391"/>
      <c r="Q108" s="392"/>
      <c r="R108" s="391"/>
      <c r="S108" s="392"/>
      <c r="T108" s="391"/>
      <c r="U108" s="392"/>
      <c r="V108" s="391"/>
      <c r="W108" s="392"/>
      <c r="X108" s="91">
        <f t="shared" si="51"/>
        <v>0</v>
      </c>
      <c r="Y108" s="1"/>
      <c r="Z108" s="1"/>
      <c r="AA108" s="1"/>
      <c r="AB108" s="1"/>
      <c r="AC108" s="1"/>
      <c r="AD108" s="1"/>
      <c r="AE108" s="1"/>
    </row>
    <row r="109" spans="1:56" x14ac:dyDescent="0.3">
      <c r="A109" s="411" t="s">
        <v>63</v>
      </c>
      <c r="B109" s="411"/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379"/>
      <c r="N109" s="391"/>
      <c r="O109" s="392"/>
      <c r="P109" s="391"/>
      <c r="Q109" s="392"/>
      <c r="R109" s="391"/>
      <c r="S109" s="392"/>
      <c r="T109" s="391"/>
      <c r="U109" s="392"/>
      <c r="V109" s="391"/>
      <c r="W109" s="392"/>
      <c r="X109" s="91">
        <f t="shared" si="51"/>
        <v>0</v>
      </c>
      <c r="Y109" s="1"/>
      <c r="Z109" s="1"/>
      <c r="AA109" s="1"/>
      <c r="AB109" s="1"/>
      <c r="AC109" s="1"/>
      <c r="AD109" s="1"/>
      <c r="AE109" s="1"/>
    </row>
    <row r="110" spans="1:56" x14ac:dyDescent="0.3">
      <c r="A110" s="411" t="s">
        <v>63</v>
      </c>
      <c r="B110" s="411"/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379"/>
      <c r="N110" s="391"/>
      <c r="O110" s="392"/>
      <c r="P110" s="391"/>
      <c r="Q110" s="392"/>
      <c r="R110" s="391"/>
      <c r="S110" s="392"/>
      <c r="T110" s="391"/>
      <c r="U110" s="392"/>
      <c r="V110" s="391"/>
      <c r="W110" s="392"/>
      <c r="X110" s="91">
        <f t="shared" si="51"/>
        <v>0</v>
      </c>
      <c r="Y110" s="1"/>
      <c r="Z110" s="1"/>
      <c r="AA110" s="1"/>
      <c r="AB110" s="1"/>
      <c r="AC110" s="1"/>
      <c r="AD110" s="1"/>
      <c r="AE110" s="1"/>
    </row>
    <row r="111" spans="1:56" ht="15" thickBot="1" x14ac:dyDescent="0.35">
      <c r="A111" s="411" t="s">
        <v>63</v>
      </c>
      <c r="B111" s="411"/>
      <c r="C111" s="411"/>
      <c r="D111" s="411"/>
      <c r="E111" s="411"/>
      <c r="F111" s="411"/>
      <c r="G111" s="411"/>
      <c r="H111" s="411"/>
      <c r="I111" s="411"/>
      <c r="J111" s="411"/>
      <c r="K111" s="411"/>
      <c r="L111" s="411"/>
      <c r="M111" s="379"/>
      <c r="N111" s="391"/>
      <c r="O111" s="392"/>
      <c r="P111" s="391"/>
      <c r="Q111" s="392"/>
      <c r="R111" s="391"/>
      <c r="S111" s="392"/>
      <c r="T111" s="391"/>
      <c r="U111" s="392"/>
      <c r="V111" s="391"/>
      <c r="W111" s="392"/>
      <c r="X111" s="91">
        <f t="shared" si="51"/>
        <v>0</v>
      </c>
      <c r="Y111" s="1"/>
      <c r="Z111" s="1"/>
      <c r="AA111" s="1"/>
      <c r="AB111" s="1"/>
      <c r="AC111" s="1"/>
      <c r="AD111" s="1"/>
      <c r="AE111" s="1"/>
    </row>
    <row r="112" spans="1:56" hidden="1" x14ac:dyDescent="0.3">
      <c r="A112" s="411" t="s">
        <v>63</v>
      </c>
      <c r="B112" s="411"/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379"/>
      <c r="N112" s="391"/>
      <c r="O112" s="392"/>
      <c r="P112" s="391"/>
      <c r="Q112" s="392"/>
      <c r="R112" s="391"/>
      <c r="S112" s="392"/>
      <c r="T112" s="391"/>
      <c r="U112" s="392"/>
      <c r="V112" s="391"/>
      <c r="W112" s="392"/>
      <c r="X112" s="91">
        <f t="shared" si="51"/>
        <v>0</v>
      </c>
      <c r="Y112" s="1"/>
      <c r="Z112" s="1"/>
      <c r="AA112" s="1"/>
      <c r="AB112" s="1"/>
      <c r="AC112" s="1"/>
      <c r="AD112" s="1"/>
      <c r="AE112" s="1"/>
    </row>
    <row r="113" spans="1:31" hidden="1" x14ac:dyDescent="0.3">
      <c r="A113" s="411" t="s">
        <v>63</v>
      </c>
      <c r="B113" s="411"/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379"/>
      <c r="N113" s="391"/>
      <c r="O113" s="392"/>
      <c r="P113" s="391"/>
      <c r="Q113" s="392"/>
      <c r="R113" s="391"/>
      <c r="S113" s="392"/>
      <c r="T113" s="391"/>
      <c r="U113" s="392"/>
      <c r="V113" s="391"/>
      <c r="W113" s="392"/>
      <c r="X113" s="91">
        <f t="shared" si="51"/>
        <v>0</v>
      </c>
      <c r="Y113" s="1"/>
      <c r="Z113" s="1"/>
      <c r="AA113" s="1"/>
      <c r="AB113" s="1"/>
      <c r="AC113" s="1"/>
      <c r="AD113" s="1"/>
      <c r="AE113" s="1"/>
    </row>
    <row r="114" spans="1:31" hidden="1" x14ac:dyDescent="0.3">
      <c r="A114" s="411" t="s">
        <v>63</v>
      </c>
      <c r="B114" s="411"/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379"/>
      <c r="N114" s="391"/>
      <c r="O114" s="392"/>
      <c r="P114" s="391"/>
      <c r="Q114" s="392"/>
      <c r="R114" s="391"/>
      <c r="S114" s="392"/>
      <c r="T114" s="391"/>
      <c r="U114" s="392"/>
      <c r="V114" s="391"/>
      <c r="W114" s="392"/>
      <c r="X114" s="91">
        <f t="shared" si="51"/>
        <v>0</v>
      </c>
      <c r="Y114" s="1"/>
      <c r="Z114" s="1"/>
      <c r="AA114" s="1"/>
      <c r="AB114" s="1"/>
      <c r="AC114" s="1"/>
      <c r="AD114" s="1"/>
      <c r="AE114" s="1"/>
    </row>
    <row r="115" spans="1:31" hidden="1" x14ac:dyDescent="0.3">
      <c r="A115" s="411" t="s">
        <v>63</v>
      </c>
      <c r="B115" s="411"/>
      <c r="C115" s="411"/>
      <c r="D115" s="411"/>
      <c r="E115" s="411"/>
      <c r="F115" s="411"/>
      <c r="G115" s="411"/>
      <c r="H115" s="411"/>
      <c r="I115" s="411"/>
      <c r="J115" s="411"/>
      <c r="K115" s="411"/>
      <c r="L115" s="411"/>
      <c r="M115" s="379"/>
      <c r="N115" s="391"/>
      <c r="O115" s="392"/>
      <c r="P115" s="391"/>
      <c r="Q115" s="392"/>
      <c r="R115" s="391"/>
      <c r="S115" s="392"/>
      <c r="T115" s="391"/>
      <c r="U115" s="392"/>
      <c r="V115" s="391"/>
      <c r="W115" s="392"/>
      <c r="X115" s="91">
        <f t="shared" si="51"/>
        <v>0</v>
      </c>
      <c r="Y115" s="1"/>
      <c r="Z115" s="1"/>
      <c r="AA115" s="1"/>
      <c r="AB115" s="1"/>
      <c r="AC115" s="1"/>
      <c r="AD115" s="1"/>
      <c r="AE115" s="1"/>
    </row>
    <row r="116" spans="1:31" hidden="1" x14ac:dyDescent="0.3">
      <c r="A116" s="411" t="s">
        <v>63</v>
      </c>
      <c r="B116" s="411"/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379"/>
      <c r="N116" s="391"/>
      <c r="O116" s="392"/>
      <c r="P116" s="391"/>
      <c r="Q116" s="392"/>
      <c r="R116" s="391"/>
      <c r="S116" s="392"/>
      <c r="T116" s="391"/>
      <c r="U116" s="392"/>
      <c r="V116" s="391"/>
      <c r="W116" s="392"/>
      <c r="X116" s="106">
        <f t="shared" si="51"/>
        <v>0</v>
      </c>
      <c r="Y116" s="74"/>
      <c r="Z116" s="1"/>
      <c r="AA116" s="1"/>
      <c r="AB116" s="1"/>
      <c r="AC116" s="1"/>
      <c r="AD116" s="1"/>
      <c r="AE116" s="1"/>
    </row>
    <row r="117" spans="1:31" hidden="1" x14ac:dyDescent="0.3">
      <c r="A117" s="411" t="s">
        <v>63</v>
      </c>
      <c r="B117" s="411"/>
      <c r="C117" s="411"/>
      <c r="D117" s="411"/>
      <c r="E117" s="411"/>
      <c r="F117" s="411"/>
      <c r="G117" s="411"/>
      <c r="H117" s="411"/>
      <c r="I117" s="411"/>
      <c r="J117" s="411"/>
      <c r="K117" s="411"/>
      <c r="L117" s="411"/>
      <c r="M117" s="379"/>
      <c r="N117" s="391"/>
      <c r="O117" s="392"/>
      <c r="P117" s="391"/>
      <c r="Q117" s="392"/>
      <c r="R117" s="391"/>
      <c r="S117" s="392"/>
      <c r="T117" s="391"/>
      <c r="U117" s="392"/>
      <c r="V117" s="391"/>
      <c r="W117" s="392"/>
      <c r="X117" s="91">
        <f t="shared" si="51"/>
        <v>0</v>
      </c>
      <c r="Y117" s="1"/>
      <c r="Z117" s="1"/>
      <c r="AA117" s="1"/>
      <c r="AB117" s="1"/>
      <c r="AC117" s="1"/>
      <c r="AD117" s="1"/>
      <c r="AE117" s="1"/>
    </row>
    <row r="118" spans="1:31" ht="15" hidden="1" thickBot="1" x14ac:dyDescent="0.35">
      <c r="A118" s="411" t="s">
        <v>63</v>
      </c>
      <c r="B118" s="411"/>
      <c r="C118" s="411"/>
      <c r="D118" s="410"/>
      <c r="E118" s="410"/>
      <c r="F118" s="410"/>
      <c r="G118" s="410"/>
      <c r="H118" s="410"/>
      <c r="I118" s="410"/>
      <c r="J118" s="410"/>
      <c r="K118" s="410"/>
      <c r="L118" s="410"/>
      <c r="M118" s="379"/>
      <c r="N118" s="391"/>
      <c r="O118" s="392"/>
      <c r="P118" s="391"/>
      <c r="Q118" s="392"/>
      <c r="R118" s="391"/>
      <c r="S118" s="392"/>
      <c r="T118" s="391"/>
      <c r="U118" s="392"/>
      <c r="V118" s="391"/>
      <c r="W118" s="392"/>
      <c r="X118" s="91">
        <f t="shared" si="51"/>
        <v>0</v>
      </c>
      <c r="Y118" s="1"/>
      <c r="Z118" s="1"/>
      <c r="AA118" s="1"/>
      <c r="AB118" s="1"/>
      <c r="AC118" s="1"/>
      <c r="AD118" s="1"/>
      <c r="AE118" s="1"/>
    </row>
    <row r="119" spans="1:31" s="64" customFormat="1" ht="15" thickBot="1" x14ac:dyDescent="0.35">
      <c r="A119" s="452"/>
      <c r="B119" s="452"/>
      <c r="C119" s="452"/>
      <c r="D119" s="452"/>
      <c r="E119" s="452"/>
      <c r="F119" s="452"/>
      <c r="G119" s="452"/>
      <c r="H119" s="452"/>
      <c r="I119" s="453"/>
      <c r="J119" s="454" t="s">
        <v>56</v>
      </c>
      <c r="K119" s="455"/>
      <c r="L119" s="455"/>
      <c r="M119" s="456"/>
      <c r="N119" s="241"/>
      <c r="O119" s="130">
        <f>SUM(N103:O118)</f>
        <v>0</v>
      </c>
      <c r="P119" s="342"/>
      <c r="Q119" s="130">
        <f>SUM(P103:Q118)</f>
        <v>0</v>
      </c>
      <c r="R119" s="342"/>
      <c r="S119" s="130">
        <f>SUM(R103:S118)</f>
        <v>0</v>
      </c>
      <c r="T119" s="342"/>
      <c r="U119" s="130">
        <f>SUM(T103:U118)</f>
        <v>0</v>
      </c>
      <c r="V119" s="241"/>
      <c r="W119" s="130">
        <f>SUM(V103:W118)</f>
        <v>0</v>
      </c>
      <c r="X119" s="131">
        <f>SUM(X103:X118)</f>
        <v>0</v>
      </c>
      <c r="Y119" s="128"/>
      <c r="Z119" s="63"/>
      <c r="AA119" s="63"/>
      <c r="AB119" s="63"/>
      <c r="AC119" s="63"/>
      <c r="AD119" s="63"/>
      <c r="AE119" s="63"/>
    </row>
    <row r="120" spans="1:31" ht="15.6" thickTop="1" thickBot="1" x14ac:dyDescent="0.35">
      <c r="A120" s="78" t="s">
        <v>57</v>
      </c>
      <c r="B120" s="410"/>
      <c r="C120" s="410"/>
      <c r="D120" s="410"/>
      <c r="E120" s="410"/>
      <c r="F120" s="410"/>
      <c r="G120" s="410"/>
      <c r="H120" s="410"/>
      <c r="I120" s="410"/>
      <c r="J120" s="410"/>
      <c r="K120" s="410"/>
      <c r="L120" s="410"/>
      <c r="M120" s="379"/>
      <c r="N120" s="387"/>
      <c r="O120" s="388"/>
      <c r="P120" s="387"/>
      <c r="Q120" s="388"/>
      <c r="R120" s="387"/>
      <c r="S120" s="388"/>
      <c r="T120" s="387"/>
      <c r="U120" s="388"/>
      <c r="V120" s="387"/>
      <c r="W120" s="388"/>
      <c r="X120" s="132"/>
      <c r="Y120" s="1"/>
      <c r="Z120" s="1"/>
      <c r="AA120" s="1"/>
      <c r="AB120" s="1"/>
      <c r="AC120" s="1"/>
      <c r="AD120" s="1"/>
      <c r="AE120" s="1"/>
    </row>
    <row r="121" spans="1:31" x14ac:dyDescent="0.3">
      <c r="A121" s="1">
        <v>1</v>
      </c>
      <c r="B121" s="422"/>
      <c r="C121" s="422"/>
      <c r="D121" s="422"/>
      <c r="E121" s="422"/>
      <c r="F121" s="422"/>
      <c r="G121" s="422"/>
      <c r="H121" s="422"/>
      <c r="I121" s="422"/>
      <c r="J121" s="422"/>
      <c r="K121" s="422"/>
      <c r="L121" s="422"/>
      <c r="M121" s="400"/>
      <c r="N121" s="446"/>
      <c r="O121" s="447"/>
      <c r="P121" s="446"/>
      <c r="Q121" s="447"/>
      <c r="R121" s="446"/>
      <c r="S121" s="447"/>
      <c r="T121" s="446"/>
      <c r="U121" s="447"/>
      <c r="V121" s="446"/>
      <c r="W121" s="447"/>
      <c r="X121" s="163">
        <f>SUM(N121:W121)</f>
        <v>0</v>
      </c>
      <c r="Y121" s="1"/>
      <c r="Z121" s="1"/>
      <c r="AA121" s="1"/>
      <c r="AB121" s="1"/>
      <c r="AC121" s="1"/>
      <c r="AD121" s="1"/>
      <c r="AE121" s="1"/>
    </row>
    <row r="122" spans="1:31" x14ac:dyDescent="0.3">
      <c r="A122" s="1">
        <v>2</v>
      </c>
      <c r="B122" s="410"/>
      <c r="C122" s="410"/>
      <c r="D122" s="410"/>
      <c r="E122" s="410"/>
      <c r="F122" s="410"/>
      <c r="G122" s="410"/>
      <c r="H122" s="410"/>
      <c r="I122" s="410"/>
      <c r="J122" s="410"/>
      <c r="K122" s="410"/>
      <c r="L122" s="410"/>
      <c r="M122" s="379"/>
      <c r="N122" s="391"/>
      <c r="O122" s="392"/>
      <c r="P122" s="391"/>
      <c r="Q122" s="392"/>
      <c r="R122" s="391"/>
      <c r="S122" s="392"/>
      <c r="T122" s="391"/>
      <c r="U122" s="392"/>
      <c r="V122" s="391"/>
      <c r="W122" s="392"/>
      <c r="X122" s="156">
        <f t="shared" ref="X122:X125" si="52">SUM(N122:W122)</f>
        <v>0</v>
      </c>
      <c r="Y122" s="1"/>
      <c r="Z122" s="1"/>
      <c r="AA122" s="1"/>
      <c r="AB122" s="1"/>
      <c r="AC122" s="1"/>
      <c r="AD122" s="1"/>
      <c r="AE122" s="1"/>
    </row>
    <row r="123" spans="1:31" x14ac:dyDescent="0.3">
      <c r="A123" s="1">
        <v>3</v>
      </c>
      <c r="B123" s="411"/>
      <c r="C123" s="411"/>
      <c r="D123" s="411"/>
      <c r="E123" s="411"/>
      <c r="F123" s="411"/>
      <c r="G123" s="411"/>
      <c r="H123" s="411"/>
      <c r="I123" s="411"/>
      <c r="J123" s="411"/>
      <c r="K123" s="411"/>
      <c r="L123" s="411"/>
      <c r="M123" s="379"/>
      <c r="N123" s="391"/>
      <c r="O123" s="392"/>
      <c r="P123" s="391"/>
      <c r="Q123" s="392"/>
      <c r="R123" s="391"/>
      <c r="S123" s="392"/>
      <c r="T123" s="391"/>
      <c r="U123" s="392"/>
      <c r="V123" s="391"/>
      <c r="W123" s="392"/>
      <c r="X123" s="156">
        <f t="shared" si="52"/>
        <v>0</v>
      </c>
      <c r="Y123" s="1"/>
      <c r="Z123" s="1"/>
      <c r="AA123" s="1"/>
      <c r="AB123" s="1"/>
      <c r="AC123" s="1"/>
      <c r="AD123" s="1"/>
      <c r="AE123" s="1"/>
    </row>
    <row r="124" spans="1:31" x14ac:dyDescent="0.3">
      <c r="A124" s="1">
        <v>4</v>
      </c>
      <c r="B124" s="411"/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379"/>
      <c r="N124" s="391"/>
      <c r="O124" s="392"/>
      <c r="P124" s="391"/>
      <c r="Q124" s="392"/>
      <c r="R124" s="391"/>
      <c r="S124" s="392"/>
      <c r="T124" s="391"/>
      <c r="U124" s="392"/>
      <c r="V124" s="391"/>
      <c r="W124" s="392"/>
      <c r="X124" s="156">
        <f t="shared" si="52"/>
        <v>0</v>
      </c>
      <c r="Y124" s="1"/>
      <c r="Z124" s="1"/>
      <c r="AA124" s="1"/>
      <c r="AB124" s="1"/>
      <c r="AC124" s="1"/>
      <c r="AD124" s="1"/>
      <c r="AE124" s="1"/>
    </row>
    <row r="125" spans="1:31" x14ac:dyDescent="0.3">
      <c r="A125" s="1"/>
      <c r="B125" s="411"/>
      <c r="C125" s="411"/>
      <c r="D125" s="411"/>
      <c r="E125" s="411"/>
      <c r="F125" s="411"/>
      <c r="G125" s="411"/>
      <c r="H125" s="411"/>
      <c r="I125" s="411"/>
      <c r="J125" s="411"/>
      <c r="K125" s="411"/>
      <c r="L125" s="411"/>
      <c r="M125" s="379"/>
      <c r="N125" s="92"/>
      <c r="O125" s="218"/>
      <c r="P125" s="92"/>
      <c r="Q125" s="218"/>
      <c r="R125" s="92"/>
      <c r="S125" s="218"/>
      <c r="T125" s="92"/>
      <c r="U125" s="218"/>
      <c r="V125" s="92"/>
      <c r="W125" s="218"/>
      <c r="X125" s="295">
        <f t="shared" si="52"/>
        <v>0</v>
      </c>
      <c r="Y125" s="1"/>
      <c r="Z125" s="1"/>
      <c r="AA125" s="1"/>
      <c r="AB125" s="1"/>
      <c r="AC125" s="1"/>
      <c r="AD125" s="1"/>
      <c r="AE125" s="1"/>
    </row>
    <row r="126" spans="1:31" ht="15" thickBot="1" x14ac:dyDescent="0.35">
      <c r="A126" s="411"/>
      <c r="B126" s="411"/>
      <c r="C126" s="411"/>
      <c r="D126" s="411"/>
      <c r="E126" s="411"/>
      <c r="F126" s="411"/>
      <c r="G126" s="411"/>
      <c r="H126" s="411"/>
      <c r="I126" s="411"/>
      <c r="J126" s="379"/>
      <c r="K126" s="457" t="s">
        <v>58</v>
      </c>
      <c r="L126" s="458"/>
      <c r="M126" s="459"/>
      <c r="N126" s="133"/>
      <c r="O126" s="55">
        <f>SUM(N121:O125)</f>
        <v>0</v>
      </c>
      <c r="P126" s="133"/>
      <c r="Q126" s="98">
        <f>SUM(P121:Q125)</f>
        <v>0</v>
      </c>
      <c r="R126" s="133"/>
      <c r="S126" s="98">
        <f>SUM(R121:S125)</f>
        <v>0</v>
      </c>
      <c r="T126" s="134"/>
      <c r="U126" s="98">
        <f>SUM(T121:U125)</f>
        <v>0</v>
      </c>
      <c r="V126" s="133"/>
      <c r="W126" s="98">
        <f>SUM(V121:W125)</f>
        <v>0</v>
      </c>
      <c r="X126" s="343">
        <f>SUM(X121:X125)</f>
        <v>0</v>
      </c>
      <c r="Y126" s="74"/>
      <c r="Z126" s="1"/>
      <c r="AA126" s="1"/>
      <c r="AB126" s="1"/>
      <c r="AC126" s="1"/>
      <c r="AD126" s="1"/>
      <c r="AE126" s="1"/>
    </row>
    <row r="127" spans="1:31" ht="15" thickTop="1" x14ac:dyDescent="0.3">
      <c r="A127" s="444"/>
      <c r="B127" s="444"/>
      <c r="C127" s="444"/>
      <c r="D127" s="444"/>
      <c r="E127" s="444"/>
      <c r="F127" s="444"/>
      <c r="G127" s="444"/>
      <c r="H127" s="444"/>
      <c r="I127" s="444"/>
      <c r="J127" s="444"/>
      <c r="K127" s="444"/>
      <c r="L127" s="444"/>
      <c r="M127" s="445"/>
      <c r="N127" s="389"/>
      <c r="O127" s="390"/>
      <c r="P127" s="389"/>
      <c r="Q127" s="390"/>
      <c r="R127" s="389"/>
      <c r="S127" s="390"/>
      <c r="T127" s="389"/>
      <c r="U127" s="390"/>
      <c r="V127" s="389"/>
      <c r="W127" s="390"/>
      <c r="X127" s="296"/>
      <c r="Y127" s="1"/>
      <c r="Z127" s="1"/>
      <c r="AA127" s="1"/>
      <c r="AB127" s="1"/>
      <c r="AC127" s="1"/>
      <c r="AD127" s="1"/>
      <c r="AE127" s="1"/>
    </row>
    <row r="128" spans="1:31" x14ac:dyDescent="0.3">
      <c r="A128" s="136"/>
      <c r="B128" s="138"/>
      <c r="C128" s="138"/>
      <c r="D128" s="138"/>
      <c r="E128" s="138"/>
      <c r="F128" s="138"/>
      <c r="G128" s="137"/>
      <c r="H128" s="449" t="s">
        <v>59</v>
      </c>
      <c r="I128" s="450"/>
      <c r="J128" s="450"/>
      <c r="K128" s="450"/>
      <c r="L128" s="450"/>
      <c r="M128" s="451"/>
      <c r="N128" s="136"/>
      <c r="O128" s="139">
        <f>O119+O126</f>
        <v>0</v>
      </c>
      <c r="P128" s="138"/>
      <c r="Q128" s="139">
        <f>Q119+Q126</f>
        <v>0</v>
      </c>
      <c r="R128" s="138"/>
      <c r="S128" s="139">
        <f>S119+S126</f>
        <v>0</v>
      </c>
      <c r="T128" s="138"/>
      <c r="U128" s="139">
        <f>U119+U126</f>
        <v>0</v>
      </c>
      <c r="V128" s="138"/>
      <c r="W128" s="139">
        <f>W119+W126</f>
        <v>0</v>
      </c>
      <c r="X128" s="139">
        <f>X119+X126</f>
        <v>0</v>
      </c>
      <c r="Y128" s="1"/>
      <c r="Z128" s="1"/>
      <c r="AA128" s="1"/>
      <c r="AB128" s="1"/>
      <c r="AC128" s="1"/>
      <c r="AD128" s="1"/>
      <c r="AE128" s="1"/>
    </row>
    <row r="129" spans="1:31" x14ac:dyDescent="0.3">
      <c r="A129" s="460" t="s">
        <v>60</v>
      </c>
      <c r="B129" s="460"/>
      <c r="C129" s="460" t="s">
        <v>39</v>
      </c>
      <c r="D129" s="460"/>
      <c r="E129" s="460"/>
      <c r="F129" s="460"/>
      <c r="G129" s="460"/>
      <c r="H129" s="460"/>
      <c r="I129" s="460"/>
      <c r="J129" s="460"/>
      <c r="K129" s="460"/>
      <c r="L129" s="460"/>
      <c r="M129" s="465"/>
      <c r="N129" s="382"/>
      <c r="O129" s="383"/>
      <c r="P129" s="382"/>
      <c r="Q129" s="383"/>
      <c r="R129" s="382"/>
      <c r="S129" s="383"/>
      <c r="T129" s="382"/>
      <c r="U129" s="383"/>
      <c r="V129" s="382"/>
      <c r="W129" s="383"/>
      <c r="X129" s="14"/>
      <c r="Y129" s="1"/>
      <c r="Z129" s="1"/>
      <c r="AA129" s="1"/>
      <c r="AB129" s="1"/>
      <c r="AC129" s="1"/>
      <c r="AD129" s="1"/>
      <c r="AE129" s="1"/>
    </row>
    <row r="130" spans="1:31" x14ac:dyDescent="0.3">
      <c r="A130" s="411" t="s">
        <v>62</v>
      </c>
      <c r="B130" s="411"/>
      <c r="C130" s="411"/>
      <c r="D130" s="411"/>
      <c r="E130" s="411"/>
      <c r="F130" s="411"/>
      <c r="G130" s="411"/>
      <c r="H130" s="411"/>
      <c r="I130" s="411"/>
      <c r="J130" s="411"/>
      <c r="K130" s="411"/>
      <c r="L130" s="411"/>
      <c r="M130" s="379"/>
      <c r="N130" s="391"/>
      <c r="O130" s="392"/>
      <c r="P130" s="391"/>
      <c r="Q130" s="392"/>
      <c r="R130" s="391"/>
      <c r="S130" s="392"/>
      <c r="T130" s="391"/>
      <c r="U130" s="392"/>
      <c r="V130" s="391"/>
      <c r="W130" s="392"/>
      <c r="X130" s="91">
        <f>SUM(N130:W130)</f>
        <v>0</v>
      </c>
      <c r="Y130" s="1"/>
      <c r="Z130" s="1"/>
      <c r="AA130" s="1"/>
      <c r="AB130" s="1"/>
      <c r="AC130" s="1"/>
      <c r="AD130" s="1"/>
      <c r="AE130" s="1"/>
    </row>
    <row r="131" spans="1:31" x14ac:dyDescent="0.3">
      <c r="A131" s="411" t="s">
        <v>62</v>
      </c>
      <c r="B131" s="411"/>
      <c r="C131" s="411"/>
      <c r="D131" s="411"/>
      <c r="E131" s="411"/>
      <c r="F131" s="411"/>
      <c r="G131" s="411"/>
      <c r="H131" s="411"/>
      <c r="I131" s="411"/>
      <c r="J131" s="411"/>
      <c r="K131" s="411"/>
      <c r="L131" s="411"/>
      <c r="M131" s="379"/>
      <c r="N131" s="391"/>
      <c r="O131" s="392"/>
      <c r="P131" s="391"/>
      <c r="Q131" s="392"/>
      <c r="R131" s="391"/>
      <c r="S131" s="392"/>
      <c r="T131" s="391"/>
      <c r="U131" s="392"/>
      <c r="V131" s="391"/>
      <c r="W131" s="392"/>
      <c r="X131" s="91">
        <f t="shared" ref="X131:X148" si="53">SUM(N131:W131)</f>
        <v>0</v>
      </c>
      <c r="Y131" s="1"/>
      <c r="Z131" s="1"/>
      <c r="AA131" s="1"/>
      <c r="AB131" s="1"/>
      <c r="AC131" s="1"/>
      <c r="AD131" s="1"/>
      <c r="AE131" s="1"/>
    </row>
    <row r="132" spans="1:31" x14ac:dyDescent="0.3">
      <c r="A132" s="411" t="s">
        <v>62</v>
      </c>
      <c r="B132" s="411"/>
      <c r="C132" s="411"/>
      <c r="D132" s="411"/>
      <c r="E132" s="411"/>
      <c r="F132" s="411"/>
      <c r="G132" s="411"/>
      <c r="H132" s="411"/>
      <c r="I132" s="411"/>
      <c r="J132" s="411"/>
      <c r="K132" s="411"/>
      <c r="L132" s="411"/>
      <c r="M132" s="379"/>
      <c r="N132" s="391"/>
      <c r="O132" s="392"/>
      <c r="P132" s="391"/>
      <c r="Q132" s="392"/>
      <c r="R132" s="391"/>
      <c r="S132" s="392"/>
      <c r="T132" s="391"/>
      <c r="U132" s="392"/>
      <c r="V132" s="391"/>
      <c r="W132" s="392"/>
      <c r="X132" s="91">
        <f t="shared" si="53"/>
        <v>0</v>
      </c>
      <c r="Y132" s="1"/>
      <c r="Z132" s="1"/>
      <c r="AA132" s="1"/>
      <c r="AB132" s="1"/>
      <c r="AC132" s="1"/>
      <c r="AD132" s="1"/>
      <c r="AE132" s="1"/>
    </row>
    <row r="133" spans="1:31" x14ac:dyDescent="0.3">
      <c r="A133" s="411" t="s">
        <v>62</v>
      </c>
      <c r="B133" s="411"/>
      <c r="C133" s="411"/>
      <c r="D133" s="411"/>
      <c r="E133" s="411"/>
      <c r="F133" s="411"/>
      <c r="G133" s="411"/>
      <c r="H133" s="411"/>
      <c r="I133" s="411"/>
      <c r="J133" s="411"/>
      <c r="K133" s="411"/>
      <c r="L133" s="411"/>
      <c r="M133" s="379"/>
      <c r="N133" s="391"/>
      <c r="O133" s="392"/>
      <c r="P133" s="391"/>
      <c r="Q133" s="392"/>
      <c r="R133" s="391"/>
      <c r="S133" s="392"/>
      <c r="T133" s="391"/>
      <c r="U133" s="392"/>
      <c r="V133" s="391"/>
      <c r="W133" s="392"/>
      <c r="X133" s="91">
        <f t="shared" si="53"/>
        <v>0</v>
      </c>
      <c r="Y133" s="1"/>
      <c r="Z133" s="1"/>
      <c r="AA133" s="1"/>
      <c r="AB133" s="1"/>
      <c r="AC133" s="1"/>
      <c r="AD133" s="1"/>
      <c r="AE133" s="1"/>
    </row>
    <row r="134" spans="1:31" x14ac:dyDescent="0.3">
      <c r="A134" s="411" t="s">
        <v>62</v>
      </c>
      <c r="B134" s="411"/>
      <c r="C134" s="411"/>
      <c r="D134" s="411"/>
      <c r="E134" s="411"/>
      <c r="F134" s="411"/>
      <c r="G134" s="411"/>
      <c r="H134" s="411"/>
      <c r="I134" s="411"/>
      <c r="J134" s="411"/>
      <c r="K134" s="411"/>
      <c r="L134" s="411"/>
      <c r="M134" s="379"/>
      <c r="N134" s="391"/>
      <c r="O134" s="392"/>
      <c r="P134" s="391"/>
      <c r="Q134" s="392"/>
      <c r="R134" s="391"/>
      <c r="S134" s="392"/>
      <c r="T134" s="391"/>
      <c r="U134" s="392"/>
      <c r="V134" s="391"/>
      <c r="W134" s="392"/>
      <c r="X134" s="91">
        <f t="shared" si="53"/>
        <v>0</v>
      </c>
      <c r="Y134" s="1"/>
      <c r="Z134" s="1"/>
      <c r="AA134" s="1"/>
      <c r="AB134" s="1"/>
      <c r="AC134" s="1"/>
      <c r="AD134" s="1"/>
      <c r="AE134" s="1"/>
    </row>
    <row r="135" spans="1:31" x14ac:dyDescent="0.3">
      <c r="A135" s="411" t="s">
        <v>62</v>
      </c>
      <c r="B135" s="411"/>
      <c r="C135" s="411"/>
      <c r="D135" s="411"/>
      <c r="E135" s="411"/>
      <c r="F135" s="411"/>
      <c r="G135" s="411"/>
      <c r="H135" s="411"/>
      <c r="I135" s="411"/>
      <c r="J135" s="411"/>
      <c r="K135" s="411"/>
      <c r="L135" s="411"/>
      <c r="M135" s="379"/>
      <c r="N135" s="391"/>
      <c r="O135" s="392"/>
      <c r="P135" s="391"/>
      <c r="Q135" s="392"/>
      <c r="R135" s="391"/>
      <c r="S135" s="392"/>
      <c r="T135" s="391"/>
      <c r="U135" s="392"/>
      <c r="V135" s="391"/>
      <c r="W135" s="392"/>
      <c r="X135" s="91">
        <f t="shared" si="53"/>
        <v>0</v>
      </c>
      <c r="Y135" s="1"/>
      <c r="Z135" s="1"/>
      <c r="AA135" s="1"/>
      <c r="AB135" s="1"/>
      <c r="AC135" s="1"/>
      <c r="AD135" s="1"/>
      <c r="AE135" s="1"/>
    </row>
    <row r="136" spans="1:31" x14ac:dyDescent="0.3">
      <c r="A136" s="411" t="s">
        <v>62</v>
      </c>
      <c r="B136" s="411"/>
      <c r="C136" s="411"/>
      <c r="D136" s="411"/>
      <c r="E136" s="411"/>
      <c r="F136" s="411"/>
      <c r="G136" s="411"/>
      <c r="H136" s="411"/>
      <c r="I136" s="411"/>
      <c r="J136" s="411"/>
      <c r="K136" s="411"/>
      <c r="L136" s="411"/>
      <c r="M136" s="379"/>
      <c r="N136" s="391"/>
      <c r="O136" s="392"/>
      <c r="P136" s="391"/>
      <c r="Q136" s="392"/>
      <c r="R136" s="391"/>
      <c r="S136" s="392"/>
      <c r="T136" s="391"/>
      <c r="U136" s="392"/>
      <c r="V136" s="391"/>
      <c r="W136" s="392"/>
      <c r="X136" s="91">
        <f t="shared" si="53"/>
        <v>0</v>
      </c>
      <c r="Y136" s="1"/>
      <c r="Z136" s="1"/>
      <c r="AA136" s="1"/>
      <c r="AB136" s="1"/>
      <c r="AC136" s="1"/>
      <c r="AD136" s="1"/>
      <c r="AE136" s="1"/>
    </row>
    <row r="137" spans="1:31" x14ac:dyDescent="0.3">
      <c r="A137" s="411" t="s">
        <v>62</v>
      </c>
      <c r="B137" s="411"/>
      <c r="C137" s="411"/>
      <c r="D137" s="411"/>
      <c r="E137" s="411"/>
      <c r="F137" s="411"/>
      <c r="G137" s="411"/>
      <c r="H137" s="411"/>
      <c r="I137" s="411"/>
      <c r="J137" s="411"/>
      <c r="K137" s="411"/>
      <c r="L137" s="411"/>
      <c r="M137" s="379"/>
      <c r="N137" s="391"/>
      <c r="O137" s="392"/>
      <c r="P137" s="391"/>
      <c r="Q137" s="392"/>
      <c r="R137" s="391"/>
      <c r="S137" s="392"/>
      <c r="T137" s="391"/>
      <c r="U137" s="392"/>
      <c r="V137" s="391"/>
      <c r="W137" s="392"/>
      <c r="X137" s="91">
        <f t="shared" si="53"/>
        <v>0</v>
      </c>
      <c r="Y137" s="1"/>
      <c r="Z137" s="1"/>
      <c r="AA137" s="1"/>
      <c r="AB137" s="1"/>
      <c r="AC137" s="1"/>
      <c r="AD137" s="1"/>
      <c r="AE137" s="1"/>
    </row>
    <row r="138" spans="1:31" x14ac:dyDescent="0.3">
      <c r="A138" s="411" t="s">
        <v>62</v>
      </c>
      <c r="B138" s="411"/>
      <c r="C138" s="411"/>
      <c r="D138" s="411"/>
      <c r="E138" s="411"/>
      <c r="F138" s="411"/>
      <c r="G138" s="411"/>
      <c r="H138" s="411"/>
      <c r="I138" s="411"/>
      <c r="J138" s="411"/>
      <c r="K138" s="411"/>
      <c r="L138" s="411"/>
      <c r="M138" s="379"/>
      <c r="N138" s="391"/>
      <c r="O138" s="392"/>
      <c r="P138" s="391"/>
      <c r="Q138" s="392"/>
      <c r="R138" s="391"/>
      <c r="S138" s="392"/>
      <c r="T138" s="391"/>
      <c r="U138" s="392"/>
      <c r="V138" s="391"/>
      <c r="W138" s="392"/>
      <c r="X138" s="91">
        <f t="shared" si="53"/>
        <v>0</v>
      </c>
      <c r="Y138" s="1"/>
      <c r="Z138" s="1"/>
      <c r="AA138" s="1"/>
      <c r="AB138" s="1"/>
      <c r="AC138" s="1"/>
      <c r="AD138" s="1"/>
      <c r="AE138" s="1"/>
    </row>
    <row r="139" spans="1:31" hidden="1" x14ac:dyDescent="0.3">
      <c r="A139" s="411" t="s">
        <v>62</v>
      </c>
      <c r="B139" s="411"/>
      <c r="C139" s="411"/>
      <c r="D139" s="411"/>
      <c r="E139" s="411"/>
      <c r="F139" s="411"/>
      <c r="G139" s="411"/>
      <c r="H139" s="411"/>
      <c r="I139" s="411"/>
      <c r="J139" s="411"/>
      <c r="K139" s="411"/>
      <c r="L139" s="411"/>
      <c r="M139" s="379"/>
      <c r="N139" s="391"/>
      <c r="O139" s="392"/>
      <c r="P139" s="391"/>
      <c r="Q139" s="392"/>
      <c r="R139" s="391"/>
      <c r="S139" s="392"/>
      <c r="T139" s="391"/>
      <c r="U139" s="392"/>
      <c r="V139" s="391"/>
      <c r="W139" s="392"/>
      <c r="X139" s="91">
        <f t="shared" si="53"/>
        <v>0</v>
      </c>
      <c r="Y139" s="1"/>
      <c r="Z139" s="1"/>
      <c r="AA139" s="1"/>
      <c r="AB139" s="1"/>
      <c r="AC139" s="1"/>
      <c r="AD139" s="1"/>
      <c r="AE139" s="1"/>
    </row>
    <row r="140" spans="1:31" hidden="1" x14ac:dyDescent="0.3">
      <c r="A140" s="411" t="s">
        <v>62</v>
      </c>
      <c r="B140" s="411"/>
      <c r="C140" s="461"/>
      <c r="D140" s="461"/>
      <c r="E140" s="461"/>
      <c r="F140" s="461"/>
      <c r="G140" s="461"/>
      <c r="H140" s="461"/>
      <c r="I140" s="461"/>
      <c r="J140" s="461"/>
      <c r="K140" s="461"/>
      <c r="L140" s="461"/>
      <c r="M140" s="462"/>
      <c r="N140" s="393"/>
      <c r="O140" s="394"/>
      <c r="P140" s="393"/>
      <c r="Q140" s="394"/>
      <c r="R140" s="393"/>
      <c r="S140" s="394"/>
      <c r="T140" s="393"/>
      <c r="U140" s="394"/>
      <c r="V140" s="393"/>
      <c r="W140" s="394"/>
      <c r="X140" s="91">
        <f t="shared" si="53"/>
        <v>0</v>
      </c>
    </row>
    <row r="141" spans="1:31" hidden="1" x14ac:dyDescent="0.3">
      <c r="A141" s="411" t="s">
        <v>62</v>
      </c>
      <c r="B141" s="411"/>
      <c r="C141" s="461"/>
      <c r="D141" s="461"/>
      <c r="E141" s="461"/>
      <c r="F141" s="461"/>
      <c r="G141" s="461"/>
      <c r="H141" s="461"/>
      <c r="I141" s="461"/>
      <c r="J141" s="461"/>
      <c r="K141" s="461"/>
      <c r="L141" s="461"/>
      <c r="M141" s="462"/>
      <c r="N141" s="393"/>
      <c r="O141" s="394"/>
      <c r="P141" s="393"/>
      <c r="Q141" s="394"/>
      <c r="R141" s="393"/>
      <c r="S141" s="394"/>
      <c r="T141" s="393"/>
      <c r="U141" s="394"/>
      <c r="V141" s="393"/>
      <c r="W141" s="394"/>
      <c r="X141" s="91">
        <f t="shared" si="53"/>
        <v>0</v>
      </c>
    </row>
    <row r="142" spans="1:31" hidden="1" x14ac:dyDescent="0.3">
      <c r="A142" s="411" t="s">
        <v>62</v>
      </c>
      <c r="B142" s="411"/>
      <c r="C142" s="461"/>
      <c r="D142" s="461"/>
      <c r="E142" s="461"/>
      <c r="F142" s="461"/>
      <c r="G142" s="461"/>
      <c r="H142" s="461"/>
      <c r="I142" s="461"/>
      <c r="J142" s="461"/>
      <c r="K142" s="461"/>
      <c r="L142" s="461"/>
      <c r="M142" s="462"/>
      <c r="N142" s="393"/>
      <c r="O142" s="394"/>
      <c r="P142" s="393"/>
      <c r="Q142" s="394"/>
      <c r="R142" s="393"/>
      <c r="S142" s="394"/>
      <c r="T142" s="393"/>
      <c r="U142" s="394"/>
      <c r="V142" s="393"/>
      <c r="W142" s="394"/>
      <c r="X142" s="91">
        <f t="shared" si="53"/>
        <v>0</v>
      </c>
    </row>
    <row r="143" spans="1:31" hidden="1" x14ac:dyDescent="0.3">
      <c r="A143" s="411" t="s">
        <v>62</v>
      </c>
      <c r="B143" s="411"/>
      <c r="C143" s="461"/>
      <c r="D143" s="461"/>
      <c r="E143" s="461"/>
      <c r="F143" s="461"/>
      <c r="G143" s="461"/>
      <c r="H143" s="461"/>
      <c r="I143" s="461"/>
      <c r="J143" s="461"/>
      <c r="K143" s="461"/>
      <c r="L143" s="461"/>
      <c r="M143" s="462"/>
      <c r="N143" s="393"/>
      <c r="O143" s="394"/>
      <c r="P143" s="393"/>
      <c r="Q143" s="394"/>
      <c r="R143" s="393"/>
      <c r="S143" s="394"/>
      <c r="T143" s="393"/>
      <c r="U143" s="394"/>
      <c r="V143" s="393"/>
      <c r="W143" s="394"/>
      <c r="X143" s="91">
        <f t="shared" si="53"/>
        <v>0</v>
      </c>
    </row>
    <row r="144" spans="1:31" hidden="1" x14ac:dyDescent="0.3">
      <c r="A144" s="411" t="s">
        <v>62</v>
      </c>
      <c r="B144" s="411"/>
      <c r="C144" s="461"/>
      <c r="D144" s="461"/>
      <c r="E144" s="461"/>
      <c r="F144" s="461"/>
      <c r="G144" s="461"/>
      <c r="H144" s="461"/>
      <c r="I144" s="461"/>
      <c r="J144" s="461"/>
      <c r="K144" s="461"/>
      <c r="L144" s="461"/>
      <c r="M144" s="462"/>
      <c r="N144" s="393"/>
      <c r="O144" s="394"/>
      <c r="P144" s="393"/>
      <c r="Q144" s="394"/>
      <c r="R144" s="393"/>
      <c r="S144" s="394"/>
      <c r="T144" s="393"/>
      <c r="U144" s="394"/>
      <c r="V144" s="393"/>
      <c r="W144" s="394"/>
      <c r="X144" s="91">
        <f t="shared" si="53"/>
        <v>0</v>
      </c>
    </row>
    <row r="145" spans="1:25" hidden="1" x14ac:dyDescent="0.3">
      <c r="A145" s="411" t="s">
        <v>62</v>
      </c>
      <c r="B145" s="411"/>
      <c r="C145" s="461"/>
      <c r="D145" s="461"/>
      <c r="E145" s="461"/>
      <c r="F145" s="461"/>
      <c r="G145" s="461"/>
      <c r="H145" s="461"/>
      <c r="I145" s="461"/>
      <c r="J145" s="461"/>
      <c r="K145" s="461"/>
      <c r="L145" s="461"/>
      <c r="M145" s="462"/>
      <c r="N145" s="393"/>
      <c r="O145" s="394"/>
      <c r="P145" s="393"/>
      <c r="Q145" s="394"/>
      <c r="R145" s="393"/>
      <c r="S145" s="394"/>
      <c r="T145" s="393"/>
      <c r="U145" s="394"/>
      <c r="V145" s="393"/>
      <c r="W145" s="394"/>
      <c r="X145" s="91">
        <f t="shared" si="53"/>
        <v>0</v>
      </c>
    </row>
    <row r="146" spans="1:25" hidden="1" x14ac:dyDescent="0.3">
      <c r="A146" s="411" t="s">
        <v>62</v>
      </c>
      <c r="B146" s="411"/>
      <c r="C146" s="461"/>
      <c r="D146" s="461"/>
      <c r="E146" s="461"/>
      <c r="F146" s="461"/>
      <c r="G146" s="461"/>
      <c r="H146" s="461"/>
      <c r="I146" s="461"/>
      <c r="J146" s="461"/>
      <c r="K146" s="461"/>
      <c r="L146" s="461"/>
      <c r="M146" s="462"/>
      <c r="N146" s="393"/>
      <c r="O146" s="394"/>
      <c r="P146" s="393"/>
      <c r="Q146" s="394"/>
      <c r="R146" s="393"/>
      <c r="S146" s="394"/>
      <c r="T146" s="393"/>
      <c r="U146" s="394"/>
      <c r="V146" s="393"/>
      <c r="W146" s="394"/>
      <c r="X146" s="91">
        <f t="shared" si="53"/>
        <v>0</v>
      </c>
    </row>
    <row r="147" spans="1:25" hidden="1" x14ac:dyDescent="0.3">
      <c r="A147" s="411" t="s">
        <v>62</v>
      </c>
      <c r="B147" s="411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393"/>
      <c r="O147" s="394"/>
      <c r="P147" s="393"/>
      <c r="Q147" s="394"/>
      <c r="R147" s="393"/>
      <c r="S147" s="394"/>
      <c r="T147" s="393"/>
      <c r="U147" s="394"/>
      <c r="V147" s="393"/>
      <c r="W147" s="394"/>
      <c r="X147" s="91">
        <f t="shared" si="53"/>
        <v>0</v>
      </c>
    </row>
    <row r="148" spans="1:25" x14ac:dyDescent="0.3">
      <c r="A148" s="141"/>
      <c r="B148" s="142"/>
      <c r="C148" s="142"/>
      <c r="D148" s="142"/>
      <c r="E148" s="142"/>
      <c r="F148" s="142"/>
      <c r="G148" s="142"/>
      <c r="H148" s="142"/>
      <c r="I148" s="450" t="s">
        <v>67</v>
      </c>
      <c r="J148" s="450"/>
      <c r="K148" s="450"/>
      <c r="L148" s="450"/>
      <c r="M148" s="451"/>
      <c r="N148" s="143"/>
      <c r="O148" s="139">
        <f>SUM(N130:O147)</f>
        <v>0</v>
      </c>
      <c r="P148" s="143"/>
      <c r="Q148" s="139">
        <f>SUM(P130:Q147)</f>
        <v>0</v>
      </c>
      <c r="R148" s="144"/>
      <c r="S148" s="139">
        <f>SUM(R130:S147)</f>
        <v>0</v>
      </c>
      <c r="T148" s="144"/>
      <c r="U148" s="139">
        <f>SUM(T130:U147)</f>
        <v>0</v>
      </c>
      <c r="V148" s="144"/>
      <c r="W148" s="139">
        <f>SUM(V130:W147)</f>
        <v>0</v>
      </c>
      <c r="X148" s="159">
        <f t="shared" si="53"/>
        <v>0</v>
      </c>
      <c r="Y148" s="225"/>
    </row>
    <row r="149" spans="1:25" x14ac:dyDescent="0.3">
      <c r="A149" s="460" t="s">
        <v>68</v>
      </c>
      <c r="B149" s="460"/>
      <c r="C149" s="460"/>
      <c r="D149" s="460" t="s">
        <v>39</v>
      </c>
      <c r="E149" s="460"/>
      <c r="F149" s="460"/>
      <c r="G149" s="460"/>
      <c r="H149" s="460"/>
      <c r="I149" s="460"/>
      <c r="J149" s="460"/>
      <c r="K149" s="460"/>
      <c r="L149" s="460"/>
      <c r="M149" s="465"/>
      <c r="N149" s="382"/>
      <c r="O149" s="383"/>
      <c r="P149" s="382"/>
      <c r="Q149" s="383"/>
      <c r="R149" s="382"/>
      <c r="S149" s="383"/>
      <c r="T149" s="382"/>
      <c r="U149" s="383"/>
      <c r="V149" s="382"/>
      <c r="W149" s="383"/>
      <c r="X149" s="14"/>
      <c r="Y149" s="225"/>
    </row>
    <row r="150" spans="1:25" x14ac:dyDescent="0.3">
      <c r="A150" s="411"/>
      <c r="B150" s="411"/>
      <c r="C150" s="411"/>
      <c r="D150" s="411"/>
      <c r="E150" s="411"/>
      <c r="F150" s="411"/>
      <c r="G150" s="411"/>
      <c r="H150" s="411"/>
      <c r="I150" s="411"/>
      <c r="J150" s="411"/>
      <c r="K150" s="411"/>
      <c r="L150" s="411"/>
      <c r="M150" s="379"/>
      <c r="N150" s="391"/>
      <c r="O150" s="392"/>
      <c r="P150" s="466"/>
      <c r="Q150" s="467"/>
      <c r="R150" s="391"/>
      <c r="S150" s="392"/>
      <c r="T150" s="391"/>
      <c r="U150" s="392"/>
      <c r="V150" s="391"/>
      <c r="W150" s="392"/>
      <c r="X150" s="91">
        <f>SUM(N150:W150)</f>
        <v>0</v>
      </c>
    </row>
    <row r="151" spans="1:25" x14ac:dyDescent="0.3">
      <c r="A151" s="411"/>
      <c r="B151" s="411"/>
      <c r="C151" s="411"/>
      <c r="D151" s="411"/>
      <c r="E151" s="411"/>
      <c r="F151" s="411"/>
      <c r="G151" s="411"/>
      <c r="H151" s="411"/>
      <c r="I151" s="411"/>
      <c r="J151" s="411"/>
      <c r="K151" s="411"/>
      <c r="L151" s="411"/>
      <c r="M151" s="379"/>
      <c r="N151" s="391"/>
      <c r="O151" s="392"/>
      <c r="P151" s="466"/>
      <c r="Q151" s="467"/>
      <c r="R151" s="391"/>
      <c r="S151" s="392"/>
      <c r="T151" s="391"/>
      <c r="U151" s="392"/>
      <c r="V151" s="391"/>
      <c r="W151" s="392"/>
      <c r="X151" s="91">
        <f t="shared" ref="X151:X155" si="54">SUM(N151:W151)</f>
        <v>0</v>
      </c>
    </row>
    <row r="152" spans="1:25" x14ac:dyDescent="0.3">
      <c r="A152" s="411"/>
      <c r="B152" s="411"/>
      <c r="C152" s="411"/>
      <c r="D152" s="411"/>
      <c r="E152" s="411"/>
      <c r="F152" s="411"/>
      <c r="G152" s="411"/>
      <c r="H152" s="411"/>
      <c r="I152" s="411"/>
      <c r="J152" s="411"/>
      <c r="K152" s="411"/>
      <c r="L152" s="411"/>
      <c r="M152" s="379"/>
      <c r="N152" s="391"/>
      <c r="O152" s="392"/>
      <c r="P152" s="466"/>
      <c r="Q152" s="467"/>
      <c r="R152" s="391"/>
      <c r="S152" s="392"/>
      <c r="T152" s="391"/>
      <c r="U152" s="392"/>
      <c r="V152" s="391"/>
      <c r="W152" s="392"/>
      <c r="X152" s="91">
        <f t="shared" si="54"/>
        <v>0</v>
      </c>
    </row>
    <row r="153" spans="1:25" x14ac:dyDescent="0.3">
      <c r="A153" s="411"/>
      <c r="B153" s="411"/>
      <c r="C153" s="411"/>
      <c r="D153" s="411"/>
      <c r="E153" s="411"/>
      <c r="F153" s="411"/>
      <c r="G153" s="411"/>
      <c r="H153" s="411"/>
      <c r="I153" s="411"/>
      <c r="J153" s="411"/>
      <c r="K153" s="411"/>
      <c r="L153" s="411"/>
      <c r="M153" s="379"/>
      <c r="N153" s="391"/>
      <c r="O153" s="392"/>
      <c r="P153" s="466"/>
      <c r="Q153" s="467"/>
      <c r="R153" s="391"/>
      <c r="S153" s="392"/>
      <c r="T153" s="391"/>
      <c r="U153" s="392"/>
      <c r="V153" s="391"/>
      <c r="W153" s="392"/>
      <c r="X153" s="91">
        <f t="shared" si="54"/>
        <v>0</v>
      </c>
    </row>
    <row r="154" spans="1:25" x14ac:dyDescent="0.3">
      <c r="A154" s="411"/>
      <c r="B154" s="411"/>
      <c r="C154" s="411"/>
      <c r="D154" s="411"/>
      <c r="E154" s="411"/>
      <c r="F154" s="411"/>
      <c r="G154" s="411"/>
      <c r="H154" s="411"/>
      <c r="I154" s="411"/>
      <c r="J154" s="411"/>
      <c r="K154" s="411"/>
      <c r="L154" s="411"/>
      <c r="M154" s="379"/>
      <c r="N154" s="391"/>
      <c r="O154" s="392"/>
      <c r="P154" s="466"/>
      <c r="Q154" s="467"/>
      <c r="R154" s="391"/>
      <c r="S154" s="392"/>
      <c r="T154" s="391"/>
      <c r="U154" s="392"/>
      <c r="V154" s="391"/>
      <c r="W154" s="392"/>
      <c r="X154" s="91">
        <f t="shared" si="54"/>
        <v>0</v>
      </c>
    </row>
    <row r="155" spans="1:25" x14ac:dyDescent="0.3">
      <c r="A155" s="411"/>
      <c r="B155" s="411"/>
      <c r="C155" s="411"/>
      <c r="D155" s="411"/>
      <c r="E155" s="411"/>
      <c r="F155" s="411"/>
      <c r="G155" s="411"/>
      <c r="H155" s="411"/>
      <c r="I155" s="411"/>
      <c r="J155" s="411"/>
      <c r="K155" s="411"/>
      <c r="L155" s="411"/>
      <c r="M155" s="379"/>
      <c r="N155" s="391"/>
      <c r="O155" s="392"/>
      <c r="P155" s="466"/>
      <c r="Q155" s="467"/>
      <c r="R155" s="391"/>
      <c r="S155" s="392"/>
      <c r="T155" s="391"/>
      <c r="U155" s="392"/>
      <c r="V155" s="391"/>
      <c r="W155" s="392"/>
      <c r="X155" s="91">
        <f t="shared" si="54"/>
        <v>0</v>
      </c>
    </row>
    <row r="156" spans="1:25" x14ac:dyDescent="0.3">
      <c r="A156" s="136"/>
      <c r="B156" s="138"/>
      <c r="C156" s="138"/>
      <c r="D156" s="138"/>
      <c r="E156" s="138"/>
      <c r="F156" s="138"/>
      <c r="G156" s="138"/>
      <c r="H156" s="138"/>
      <c r="I156" s="145" t="s">
        <v>69</v>
      </c>
      <c r="J156" s="138"/>
      <c r="K156" s="138"/>
      <c r="L156" s="138"/>
      <c r="M156" s="137"/>
      <c r="N156" s="144"/>
      <c r="O156" s="139">
        <f>SUM(N150:O155)</f>
        <v>0</v>
      </c>
      <c r="P156" s="144"/>
      <c r="Q156" s="139">
        <f>SUM(P150:Q155)</f>
        <v>0</v>
      </c>
      <c r="R156" s="144"/>
      <c r="S156" s="139">
        <f>SUM(R150:S155)</f>
        <v>0</v>
      </c>
      <c r="T156" s="144"/>
      <c r="U156" s="139">
        <f>SUM(T150:U155)</f>
        <v>0</v>
      </c>
      <c r="V156" s="144"/>
      <c r="W156" s="139">
        <f>SUM(V150:W155)</f>
        <v>0</v>
      </c>
      <c r="X156" s="139">
        <f>SUM(X150:X155)</f>
        <v>0</v>
      </c>
    </row>
    <row r="157" spans="1:25" hidden="1" x14ac:dyDescent="0.3">
      <c r="A157" s="460" t="s">
        <v>70</v>
      </c>
      <c r="B157" s="460"/>
      <c r="C157" s="460"/>
      <c r="D157" s="468"/>
      <c r="E157" s="468"/>
      <c r="F157" s="468"/>
      <c r="G157" s="468"/>
      <c r="H157" s="468"/>
      <c r="I157" s="468"/>
      <c r="J157" s="468"/>
      <c r="K157" s="468"/>
      <c r="L157" s="468"/>
      <c r="M157" s="377"/>
      <c r="N157" s="382"/>
      <c r="O157" s="383"/>
      <c r="P157" s="382"/>
      <c r="Q157" s="383"/>
      <c r="R157" s="382"/>
      <c r="S157" s="383"/>
      <c r="T157" s="382"/>
      <c r="U157" s="383"/>
      <c r="V157" s="382"/>
      <c r="W157" s="383"/>
      <c r="X157" s="14"/>
    </row>
    <row r="158" spans="1:25" hidden="1" x14ac:dyDescent="0.3">
      <c r="A158" s="411" t="s">
        <v>71</v>
      </c>
      <c r="B158" s="411"/>
      <c r="C158" s="411"/>
      <c r="D158" s="411"/>
      <c r="E158" s="411"/>
      <c r="F158" s="411"/>
      <c r="G158" s="411"/>
      <c r="H158" s="411"/>
      <c r="I158" s="411"/>
      <c r="J158" s="411"/>
      <c r="K158" s="411"/>
      <c r="L158" s="411"/>
      <c r="M158" s="379"/>
      <c r="N158" s="391"/>
      <c r="O158" s="392"/>
      <c r="P158" s="391"/>
      <c r="Q158" s="392"/>
      <c r="R158" s="391"/>
      <c r="S158" s="392"/>
      <c r="T158" s="391"/>
      <c r="U158" s="392"/>
      <c r="V158" s="391"/>
      <c r="W158" s="392"/>
      <c r="X158" s="91">
        <f>SUM(N158:W158)</f>
        <v>0</v>
      </c>
    </row>
    <row r="159" spans="1:25" hidden="1" x14ac:dyDescent="0.3">
      <c r="A159" s="411" t="s">
        <v>72</v>
      </c>
      <c r="B159" s="411"/>
      <c r="C159" s="411"/>
      <c r="D159" s="411"/>
      <c r="E159" s="411"/>
      <c r="F159" s="411"/>
      <c r="G159" s="411"/>
      <c r="H159" s="411"/>
      <c r="I159" s="411"/>
      <c r="J159" s="411"/>
      <c r="K159" s="411"/>
      <c r="L159" s="411"/>
      <c r="M159" s="379"/>
      <c r="N159" s="391"/>
      <c r="O159" s="392"/>
      <c r="P159" s="391"/>
      <c r="Q159" s="392"/>
      <c r="R159" s="391"/>
      <c r="S159" s="392"/>
      <c r="T159" s="391"/>
      <c r="U159" s="392"/>
      <c r="V159" s="391"/>
      <c r="W159" s="392"/>
      <c r="X159" s="91">
        <f t="shared" ref="X159:X162" si="55">SUM(N159:W159)</f>
        <v>0</v>
      </c>
    </row>
    <row r="160" spans="1:25" hidden="1" x14ac:dyDescent="0.3">
      <c r="A160" s="411" t="s">
        <v>73</v>
      </c>
      <c r="B160" s="411"/>
      <c r="C160" s="411"/>
      <c r="D160" s="411"/>
      <c r="E160" s="411"/>
      <c r="F160" s="411"/>
      <c r="G160" s="411"/>
      <c r="H160" s="411"/>
      <c r="I160" s="411"/>
      <c r="J160" s="411"/>
      <c r="K160" s="411"/>
      <c r="L160" s="411"/>
      <c r="M160" s="379"/>
      <c r="N160" s="391"/>
      <c r="O160" s="392"/>
      <c r="P160" s="391"/>
      <c r="Q160" s="392"/>
      <c r="R160" s="391"/>
      <c r="S160" s="392"/>
      <c r="T160" s="391"/>
      <c r="U160" s="392"/>
      <c r="V160" s="391"/>
      <c r="W160" s="392"/>
      <c r="X160" s="91">
        <f t="shared" si="55"/>
        <v>0</v>
      </c>
    </row>
    <row r="161" spans="1:25" hidden="1" x14ac:dyDescent="0.3">
      <c r="A161" s="411" t="s">
        <v>74</v>
      </c>
      <c r="B161" s="411"/>
      <c r="C161" s="411"/>
      <c r="D161" s="411"/>
      <c r="E161" s="411"/>
      <c r="F161" s="411"/>
      <c r="G161" s="411"/>
      <c r="H161" s="411"/>
      <c r="I161" s="411"/>
      <c r="J161" s="411"/>
      <c r="K161" s="411"/>
      <c r="L161" s="411"/>
      <c r="M161" s="379"/>
      <c r="N161" s="391"/>
      <c r="O161" s="392"/>
      <c r="P161" s="391"/>
      <c r="Q161" s="392"/>
      <c r="R161" s="391"/>
      <c r="S161" s="392"/>
      <c r="T161" s="391"/>
      <c r="U161" s="392"/>
      <c r="V161" s="391"/>
      <c r="W161" s="392"/>
      <c r="X161" s="91">
        <f t="shared" si="55"/>
        <v>0</v>
      </c>
    </row>
    <row r="162" spans="1:25" hidden="1" x14ac:dyDescent="0.3">
      <c r="A162" s="411" t="s">
        <v>75</v>
      </c>
      <c r="B162" s="411"/>
      <c r="C162" s="411"/>
      <c r="D162" s="411"/>
      <c r="E162" s="411"/>
      <c r="F162" s="411"/>
      <c r="G162" s="411"/>
      <c r="H162" s="411"/>
      <c r="I162" s="411"/>
      <c r="J162" s="411"/>
      <c r="K162" s="411"/>
      <c r="L162" s="411"/>
      <c r="M162" s="379"/>
      <c r="N162" s="469"/>
      <c r="O162" s="470"/>
      <c r="P162" s="469"/>
      <c r="Q162" s="470"/>
      <c r="R162" s="469"/>
      <c r="S162" s="470"/>
      <c r="T162" s="469"/>
      <c r="U162" s="470"/>
      <c r="V162" s="469"/>
      <c r="W162" s="470"/>
      <c r="X162" s="91">
        <f t="shared" si="55"/>
        <v>0</v>
      </c>
    </row>
    <row r="163" spans="1:25" hidden="1" x14ac:dyDescent="0.3">
      <c r="A163" s="136"/>
      <c r="B163" s="138"/>
      <c r="C163" s="138"/>
      <c r="D163" s="138"/>
      <c r="E163" s="138"/>
      <c r="F163" s="138"/>
      <c r="G163" s="138"/>
      <c r="H163" s="138"/>
      <c r="I163" s="450" t="s">
        <v>76</v>
      </c>
      <c r="J163" s="471"/>
      <c r="K163" s="471"/>
      <c r="L163" s="471"/>
      <c r="M163" s="472"/>
      <c r="N163" s="144"/>
      <c r="O163" s="139">
        <f>SUM(N158:O162)</f>
        <v>0</v>
      </c>
      <c r="P163" s="144"/>
      <c r="Q163" s="139">
        <f>SUM(P158:Q162)</f>
        <v>0</v>
      </c>
      <c r="R163" s="144"/>
      <c r="S163" s="139">
        <f>SUM(R158:S162)</f>
        <v>0</v>
      </c>
      <c r="T163" s="144"/>
      <c r="U163" s="139">
        <f>SUM(T158:U162)</f>
        <v>0</v>
      </c>
      <c r="V163" s="144"/>
      <c r="W163" s="139">
        <f>SUM(V158:W162)</f>
        <v>0</v>
      </c>
      <c r="X163" s="139">
        <f>SUM(X158:X162)</f>
        <v>0</v>
      </c>
    </row>
    <row r="164" spans="1:25" x14ac:dyDescent="0.3">
      <c r="A164" s="78" t="s">
        <v>77</v>
      </c>
      <c r="B164" s="65"/>
      <c r="C164" s="65"/>
      <c r="D164" s="65"/>
      <c r="E164" s="65"/>
      <c r="F164" s="468"/>
      <c r="G164" s="468"/>
      <c r="H164" s="468"/>
      <c r="I164" s="468"/>
      <c r="J164" s="468"/>
      <c r="K164" s="468"/>
      <c r="L164" s="468"/>
      <c r="M164" s="377"/>
      <c r="N164" s="376"/>
      <c r="O164" s="377"/>
      <c r="P164" s="376"/>
      <c r="Q164" s="377"/>
      <c r="R164" s="376"/>
      <c r="S164" s="377"/>
      <c r="T164" s="376"/>
      <c r="U164" s="377"/>
      <c r="V164" s="382"/>
      <c r="W164" s="383"/>
      <c r="X164" s="14"/>
    </row>
    <row r="165" spans="1:25" ht="26.4" customHeight="1" x14ac:dyDescent="0.3">
      <c r="A165" s="65"/>
      <c r="B165" s="88" t="s">
        <v>82</v>
      </c>
      <c r="C165" s="65"/>
      <c r="D165" s="479" t="s">
        <v>80</v>
      </c>
      <c r="E165" s="479"/>
      <c r="F165" s="65"/>
      <c r="G165" s="411" t="s">
        <v>83</v>
      </c>
      <c r="H165" s="411"/>
      <c r="I165" s="411"/>
      <c r="J165" s="411"/>
      <c r="K165" s="65"/>
      <c r="L165" s="88" t="s">
        <v>48</v>
      </c>
      <c r="M165" s="118"/>
      <c r="N165" s="378"/>
      <c r="O165" s="379"/>
      <c r="P165" s="378"/>
      <c r="Q165" s="379"/>
      <c r="R165" s="378"/>
      <c r="S165" s="379"/>
      <c r="T165" s="378"/>
      <c r="U165" s="379"/>
      <c r="V165" s="384"/>
      <c r="W165" s="385"/>
      <c r="X165" s="14"/>
    </row>
    <row r="166" spans="1:25" x14ac:dyDescent="0.3">
      <c r="A166" s="65" t="s">
        <v>78</v>
      </c>
      <c r="B166" s="146">
        <v>411</v>
      </c>
      <c r="C166" s="65" t="s">
        <v>79</v>
      </c>
      <c r="D166" s="411">
        <v>18</v>
      </c>
      <c r="E166" s="411"/>
      <c r="F166" s="65"/>
      <c r="G166" s="475">
        <v>323</v>
      </c>
      <c r="H166" s="475"/>
      <c r="I166" s="475"/>
      <c r="J166" s="475"/>
      <c r="K166" s="147"/>
      <c r="L166" s="149">
        <v>1.05</v>
      </c>
      <c r="M166" s="148"/>
      <c r="N166" s="391">
        <f>(B166*D166*L166)+G166</f>
        <v>8090.9000000000005</v>
      </c>
      <c r="O166" s="474"/>
      <c r="P166" s="473">
        <f>B166*D166*(L166^2)+G166</f>
        <v>8479.2950000000001</v>
      </c>
      <c r="Q166" s="474"/>
      <c r="R166" s="473">
        <f>B166*D166*(L166^3)+G166</f>
        <v>8887.1097500000014</v>
      </c>
      <c r="S166" s="474"/>
      <c r="T166" s="473">
        <f>B166*D166*(L166^4)+G166</f>
        <v>9315.3152375000009</v>
      </c>
      <c r="U166" s="474"/>
      <c r="V166" s="473">
        <f>B166*D166*(L166^5)+G166</f>
        <v>9764.9309993750012</v>
      </c>
      <c r="W166" s="474"/>
      <c r="X166" s="91">
        <f>SUM(O166:W166)</f>
        <v>36446.650986875</v>
      </c>
    </row>
    <row r="167" spans="1:25" x14ac:dyDescent="0.3">
      <c r="A167" s="65" t="s">
        <v>81</v>
      </c>
      <c r="B167" s="147">
        <v>591</v>
      </c>
      <c r="C167" s="65"/>
      <c r="D167" s="411">
        <v>0</v>
      </c>
      <c r="E167" s="411"/>
      <c r="F167" s="65"/>
      <c r="G167" s="475">
        <v>0</v>
      </c>
      <c r="H167" s="475"/>
      <c r="I167" s="475"/>
      <c r="J167" s="475"/>
      <c r="K167" s="147"/>
      <c r="L167" s="149">
        <v>1.05</v>
      </c>
      <c r="M167" s="148"/>
      <c r="N167" s="391">
        <f>(B167*D167*L167)+G167</f>
        <v>0</v>
      </c>
      <c r="O167" s="474"/>
      <c r="P167" s="391">
        <f>B167*D167*(L167^2)+G167</f>
        <v>0</v>
      </c>
      <c r="Q167" s="474"/>
      <c r="R167" s="391">
        <f>B167*D167*(L167^3)+G167</f>
        <v>0</v>
      </c>
      <c r="S167" s="474"/>
      <c r="T167" s="391">
        <f>B167*D167*(L167^4)+G167</f>
        <v>0</v>
      </c>
      <c r="U167" s="474"/>
      <c r="V167" s="391">
        <f>B167*D167*(L167^5)+G167</f>
        <v>0</v>
      </c>
      <c r="W167" s="474"/>
      <c r="X167" s="91">
        <f>SUM(O167:W167)</f>
        <v>0</v>
      </c>
    </row>
    <row r="168" spans="1:25" x14ac:dyDescent="0.3">
      <c r="A168" s="164" t="s">
        <v>84</v>
      </c>
      <c r="B168" s="65" t="s">
        <v>85</v>
      </c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118"/>
      <c r="N168" s="380"/>
      <c r="O168" s="381"/>
      <c r="P168" s="380"/>
      <c r="Q168" s="381"/>
      <c r="R168" s="380"/>
      <c r="S168" s="381"/>
      <c r="T168" s="380"/>
      <c r="U168" s="381"/>
      <c r="V168" s="380"/>
      <c r="W168" s="381"/>
      <c r="X168" s="14"/>
    </row>
    <row r="169" spans="1:25" x14ac:dyDescent="0.3">
      <c r="A169" s="482"/>
      <c r="B169" s="471"/>
      <c r="C169" s="471"/>
      <c r="D169" s="471"/>
      <c r="E169" s="471"/>
      <c r="F169" s="471"/>
      <c r="G169" s="471"/>
      <c r="H169" s="471"/>
      <c r="I169" s="480" t="s">
        <v>86</v>
      </c>
      <c r="J169" s="480"/>
      <c r="K169" s="480"/>
      <c r="L169" s="480"/>
      <c r="M169" s="481"/>
      <c r="N169" s="138"/>
      <c r="O169" s="139">
        <f>N166+N167</f>
        <v>8090.9000000000005</v>
      </c>
      <c r="P169" s="138"/>
      <c r="Q169" s="150">
        <f>P166+P167</f>
        <v>8479.2950000000001</v>
      </c>
      <c r="R169" s="138"/>
      <c r="S169" s="150">
        <f>R166+R167</f>
        <v>8887.1097500000014</v>
      </c>
      <c r="T169" s="138"/>
      <c r="U169" s="150">
        <f>T166+T167</f>
        <v>9315.3152375000009</v>
      </c>
      <c r="V169" s="138"/>
      <c r="W169" s="150">
        <f>V166+V167</f>
        <v>9764.9309993750012</v>
      </c>
      <c r="X169" s="159">
        <f>X166+X167</f>
        <v>36446.650986875</v>
      </c>
    </row>
    <row r="170" spans="1:25" x14ac:dyDescent="0.3">
      <c r="A170" s="476" t="s">
        <v>93</v>
      </c>
      <c r="B170" s="477"/>
      <c r="C170" s="477"/>
      <c r="D170" s="477"/>
      <c r="E170" s="477"/>
      <c r="F170" s="477"/>
      <c r="G170" s="477"/>
      <c r="H170" s="477"/>
      <c r="I170" s="477"/>
      <c r="J170" s="477"/>
      <c r="K170" s="477"/>
      <c r="L170" s="477"/>
      <c r="M170" s="478"/>
      <c r="N170" s="151"/>
      <c r="O170" s="152">
        <f>O169+O163+O156+O148+O128+O101</f>
        <v>8090.9000000000005</v>
      </c>
      <c r="P170" s="151"/>
      <c r="Q170" s="152">
        <f>Q169+Q163+Q156+Q148+Q128+Q101</f>
        <v>8479.2950000000001</v>
      </c>
      <c r="R170" s="151"/>
      <c r="S170" s="153">
        <f>S169+S163+S156+S148+S128+S101</f>
        <v>8887.1097500000014</v>
      </c>
      <c r="T170" s="151"/>
      <c r="U170" s="153">
        <f>U169+U163+U156+U148+U128+U101</f>
        <v>9315.3152375000009</v>
      </c>
      <c r="V170" s="151"/>
      <c r="W170" s="153">
        <f>W169+W163+W156+W148+W128+W101</f>
        <v>9764.9309993750012</v>
      </c>
      <c r="X170" s="160">
        <f>O170+Q170+S170+U170+W170</f>
        <v>44537.550986875001</v>
      </c>
    </row>
    <row r="171" spans="1:25" x14ac:dyDescent="0.3">
      <c r="A171" s="372"/>
      <c r="B171" s="372"/>
      <c r="C171" s="372"/>
      <c r="D171" s="372"/>
      <c r="E171" s="372"/>
      <c r="F171" s="372"/>
      <c r="G171" s="372"/>
      <c r="H171" s="372"/>
      <c r="I171" s="372"/>
      <c r="J171" s="372"/>
      <c r="K171" s="372"/>
      <c r="L171" s="372"/>
      <c r="M171" s="373"/>
      <c r="N171" s="386"/>
      <c r="O171" s="373"/>
      <c r="P171" s="386"/>
      <c r="Q171" s="373"/>
      <c r="R171" s="386"/>
      <c r="S171" s="373"/>
      <c r="T171" s="386"/>
      <c r="U171" s="373"/>
      <c r="V171" s="386"/>
      <c r="W171" s="373"/>
      <c r="X171" s="81"/>
    </row>
    <row r="172" spans="1:25" x14ac:dyDescent="0.3">
      <c r="A172" s="476" t="s">
        <v>94</v>
      </c>
      <c r="B172" s="477"/>
      <c r="C172" s="477"/>
      <c r="D172" s="477"/>
      <c r="E172" s="477"/>
      <c r="F172" s="477"/>
      <c r="G172" s="477"/>
      <c r="H172" s="477"/>
      <c r="I172" s="477"/>
      <c r="J172" s="477"/>
      <c r="K172" s="477"/>
      <c r="L172" s="477"/>
      <c r="M172" s="478"/>
      <c r="N172" s="151"/>
      <c r="O172" s="152">
        <f>O170+O69</f>
        <v>8128.418525000001</v>
      </c>
      <c r="P172" s="151"/>
      <c r="Q172" s="152">
        <f>Q170+Q69</f>
        <v>8479.2950000000001</v>
      </c>
      <c r="R172" s="151"/>
      <c r="S172" s="153">
        <f>S170+S69</f>
        <v>8887.1097500000014</v>
      </c>
      <c r="T172" s="151"/>
      <c r="U172" s="153">
        <f>U170+U69</f>
        <v>9315.3152375000009</v>
      </c>
      <c r="V172" s="151"/>
      <c r="W172" s="153">
        <f>W170+W69</f>
        <v>9764.9309993750012</v>
      </c>
      <c r="X172" s="160">
        <f>X170+X69</f>
        <v>44563.125986874998</v>
      </c>
    </row>
    <row r="173" spans="1:25" x14ac:dyDescent="0.3">
      <c r="A173" s="372"/>
      <c r="B173" s="372"/>
      <c r="C173" s="372"/>
      <c r="D173" s="372"/>
      <c r="E173" s="372"/>
      <c r="F173" s="372"/>
      <c r="G173" s="372"/>
      <c r="H173" s="372"/>
      <c r="I173" s="372"/>
      <c r="J173" s="372"/>
      <c r="K173" s="372"/>
      <c r="L173" s="372"/>
      <c r="M173" s="373"/>
      <c r="N173" s="386"/>
      <c r="O173" s="373"/>
      <c r="P173" s="386"/>
      <c r="Q173" s="373"/>
      <c r="R173" s="386"/>
      <c r="S173" s="373"/>
      <c r="T173" s="386"/>
      <c r="U173" s="373"/>
      <c r="V173" s="386"/>
      <c r="W173" s="373"/>
      <c r="X173" s="81"/>
    </row>
    <row r="174" spans="1:25" ht="15" thickBot="1" x14ac:dyDescent="0.35">
      <c r="A174" s="483" t="s">
        <v>95</v>
      </c>
      <c r="B174" s="484"/>
      <c r="C174" s="484"/>
      <c r="D174" s="484"/>
      <c r="E174" s="484"/>
      <c r="F174" s="484"/>
      <c r="G174" s="484"/>
      <c r="H174" s="484"/>
      <c r="I174" s="484"/>
      <c r="J174" s="484"/>
      <c r="K174" s="484"/>
      <c r="L174" s="484"/>
      <c r="M174" s="485"/>
      <c r="N174" s="174"/>
      <c r="O174" s="175">
        <f>O172+O70</f>
        <v>8141.9251940000013</v>
      </c>
      <c r="P174" s="176"/>
      <c r="Q174" s="177">
        <f>Q172+Q70</f>
        <v>8479.2950000000001</v>
      </c>
      <c r="R174" s="178"/>
      <c r="S174" s="179">
        <f>S172+S70</f>
        <v>8887.1097500000014</v>
      </c>
      <c r="T174" s="178"/>
      <c r="U174" s="179">
        <f>U172+U70</f>
        <v>9315.3152375000009</v>
      </c>
      <c r="V174" s="178"/>
      <c r="W174" s="179">
        <f>W172+W70</f>
        <v>9764.9309993750012</v>
      </c>
      <c r="X174" s="180">
        <f>X172+X70</f>
        <v>44576.632655875001</v>
      </c>
    </row>
    <row r="175" spans="1:25" x14ac:dyDescent="0.3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127"/>
      <c r="N175" s="162"/>
      <c r="O175" s="162"/>
      <c r="P175" s="127"/>
      <c r="Q175" s="127"/>
      <c r="R175" s="127"/>
      <c r="S175" s="127"/>
      <c r="T175" s="127"/>
      <c r="U175" s="127"/>
      <c r="V175" s="127"/>
      <c r="W175" s="127"/>
      <c r="X175" s="127"/>
      <c r="Y175" s="42"/>
    </row>
    <row r="176" spans="1:25" x14ac:dyDescent="0.3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42"/>
    </row>
    <row r="177" spans="13:25" x14ac:dyDescent="0.3"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</row>
    <row r="178" spans="13:25" x14ac:dyDescent="0.3"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</row>
    <row r="179" spans="13:25" x14ac:dyDescent="0.3"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</row>
    <row r="180" spans="13:25" x14ac:dyDescent="0.3"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</row>
    <row r="181" spans="13:25" x14ac:dyDescent="0.3"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</row>
    <row r="182" spans="13:25" x14ac:dyDescent="0.3"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</row>
    <row r="183" spans="13:25" x14ac:dyDescent="0.3"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</row>
    <row r="184" spans="13:25" x14ac:dyDescent="0.3"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</row>
    <row r="185" spans="13:25" x14ac:dyDescent="0.3"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</row>
    <row r="186" spans="13:25" x14ac:dyDescent="0.3"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</row>
    <row r="187" spans="13:25" x14ac:dyDescent="0.3"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</row>
    <row r="188" spans="13:25" x14ac:dyDescent="0.3"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</row>
    <row r="189" spans="13:25" x14ac:dyDescent="0.3"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</row>
    <row r="190" spans="13:25" x14ac:dyDescent="0.3"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</row>
    <row r="191" spans="13:25" x14ac:dyDescent="0.3"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</row>
    <row r="192" spans="13:25" x14ac:dyDescent="0.3"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</row>
    <row r="193" spans="13:25" x14ac:dyDescent="0.3"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</row>
    <row r="194" spans="13:25" x14ac:dyDescent="0.3"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</row>
    <row r="195" spans="13:25" x14ac:dyDescent="0.3"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</row>
    <row r="196" spans="13:25" x14ac:dyDescent="0.3"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</row>
    <row r="197" spans="13:25" x14ac:dyDescent="0.3"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</row>
    <row r="198" spans="13:25" x14ac:dyDescent="0.3"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</row>
    <row r="199" spans="13:25" x14ac:dyDescent="0.3"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</row>
    <row r="200" spans="13:25" x14ac:dyDescent="0.3"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</row>
    <row r="201" spans="13:25" x14ac:dyDescent="0.3"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</row>
    <row r="202" spans="13:25" x14ac:dyDescent="0.3"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</row>
    <row r="203" spans="13:25" x14ac:dyDescent="0.3"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</row>
    <row r="204" spans="13:25" x14ac:dyDescent="0.3"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</row>
    <row r="205" spans="13:25" x14ac:dyDescent="0.3"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</row>
    <row r="206" spans="13:25" x14ac:dyDescent="0.3"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</row>
    <row r="207" spans="13:25" x14ac:dyDescent="0.3"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</row>
    <row r="208" spans="13:25" x14ac:dyDescent="0.3"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</row>
    <row r="209" spans="13:25" x14ac:dyDescent="0.3"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</row>
    <row r="210" spans="13:25" x14ac:dyDescent="0.3"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</row>
    <row r="211" spans="13:25" x14ac:dyDescent="0.3"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</row>
    <row r="212" spans="13:25" x14ac:dyDescent="0.3"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</row>
    <row r="213" spans="13:25" x14ac:dyDescent="0.3"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</row>
    <row r="214" spans="13:25" x14ac:dyDescent="0.3"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</row>
    <row r="215" spans="13:25" x14ac:dyDescent="0.3"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</row>
    <row r="216" spans="13:25" x14ac:dyDescent="0.3"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</row>
    <row r="217" spans="13:25" x14ac:dyDescent="0.3"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</row>
    <row r="218" spans="13:25" x14ac:dyDescent="0.3"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</row>
    <row r="219" spans="13:25" x14ac:dyDescent="0.3"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</row>
    <row r="220" spans="13:25" x14ac:dyDescent="0.3"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</row>
    <row r="221" spans="13:25" x14ac:dyDescent="0.3"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</row>
    <row r="222" spans="13:25" x14ac:dyDescent="0.3"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</row>
    <row r="223" spans="13:25" x14ac:dyDescent="0.3"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</row>
    <row r="224" spans="13:25" x14ac:dyDescent="0.3"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</row>
    <row r="225" spans="13:25" x14ac:dyDescent="0.3"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</row>
    <row r="226" spans="13:25" x14ac:dyDescent="0.3"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</row>
    <row r="227" spans="13:25" x14ac:dyDescent="0.3"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</row>
    <row r="228" spans="13:25" x14ac:dyDescent="0.3"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</row>
    <row r="229" spans="13:25" x14ac:dyDescent="0.3"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</row>
    <row r="230" spans="13:25" x14ac:dyDescent="0.3"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</row>
    <row r="231" spans="13:25" x14ac:dyDescent="0.3"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</row>
    <row r="232" spans="13:25" x14ac:dyDescent="0.3"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</row>
    <row r="233" spans="13:25" x14ac:dyDescent="0.3"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</row>
    <row r="234" spans="13:25" x14ac:dyDescent="0.3"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</row>
    <row r="235" spans="13:25" x14ac:dyDescent="0.3"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</row>
    <row r="236" spans="13:25" x14ac:dyDescent="0.3"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</row>
    <row r="237" spans="13:25" x14ac:dyDescent="0.3"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</row>
    <row r="238" spans="13:25" x14ac:dyDescent="0.3"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</row>
    <row r="239" spans="13:25" x14ac:dyDescent="0.3"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</row>
    <row r="240" spans="13:25" x14ac:dyDescent="0.3"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</row>
    <row r="241" spans="13:25" x14ac:dyDescent="0.3"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</row>
    <row r="242" spans="13:25" x14ac:dyDescent="0.3"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</row>
    <row r="243" spans="13:25" x14ac:dyDescent="0.3"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</row>
    <row r="244" spans="13:25" x14ac:dyDescent="0.3"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</row>
    <row r="245" spans="13:25" x14ac:dyDescent="0.3"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</row>
    <row r="246" spans="13:25" x14ac:dyDescent="0.3"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</row>
    <row r="247" spans="13:25" x14ac:dyDescent="0.3"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</row>
    <row r="248" spans="13:25" x14ac:dyDescent="0.3"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</row>
    <row r="249" spans="13:25" x14ac:dyDescent="0.3"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</row>
    <row r="250" spans="13:25" x14ac:dyDescent="0.3"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</row>
    <row r="251" spans="13:25" x14ac:dyDescent="0.3"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</row>
    <row r="252" spans="13:25" x14ac:dyDescent="0.3"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</row>
    <row r="253" spans="13:25" x14ac:dyDescent="0.3"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</row>
    <row r="254" spans="13:25" x14ac:dyDescent="0.3"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</row>
    <row r="255" spans="13:25" x14ac:dyDescent="0.3"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</row>
    <row r="256" spans="13:25" x14ac:dyDescent="0.3"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</row>
    <row r="257" spans="13:25" x14ac:dyDescent="0.3"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</row>
    <row r="258" spans="13:25" x14ac:dyDescent="0.3"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</row>
    <row r="259" spans="13:25" x14ac:dyDescent="0.3"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</row>
    <row r="260" spans="13:25" x14ac:dyDescent="0.3"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</row>
    <row r="261" spans="13:25" x14ac:dyDescent="0.3"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</row>
    <row r="262" spans="13:25" x14ac:dyDescent="0.3"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</row>
    <row r="263" spans="13:25" x14ac:dyDescent="0.3"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</row>
    <row r="264" spans="13:25" x14ac:dyDescent="0.3"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</row>
    <row r="265" spans="13:25" x14ac:dyDescent="0.3"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</row>
    <row r="266" spans="13:25" x14ac:dyDescent="0.3"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</row>
    <row r="267" spans="13:25" x14ac:dyDescent="0.3"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</row>
    <row r="268" spans="13:25" x14ac:dyDescent="0.3"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</row>
    <row r="269" spans="13:25" x14ac:dyDescent="0.3"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</row>
    <row r="270" spans="13:25" x14ac:dyDescent="0.3"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</row>
    <row r="271" spans="13:25" x14ac:dyDescent="0.3"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</row>
    <row r="272" spans="13:25" x14ac:dyDescent="0.3"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</row>
    <row r="273" spans="13:25" x14ac:dyDescent="0.3"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</row>
    <row r="274" spans="13:25" x14ac:dyDescent="0.3"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</row>
    <row r="275" spans="13:25" x14ac:dyDescent="0.3"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</row>
    <row r="276" spans="13:25" x14ac:dyDescent="0.3"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</row>
    <row r="277" spans="13:25" x14ac:dyDescent="0.3"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</row>
    <row r="278" spans="13:25" x14ac:dyDescent="0.3"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</row>
    <row r="279" spans="13:25" x14ac:dyDescent="0.3"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</row>
    <row r="280" spans="13:25" x14ac:dyDescent="0.3"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</row>
    <row r="281" spans="13:25" x14ac:dyDescent="0.3"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</row>
    <row r="282" spans="13:25" x14ac:dyDescent="0.3"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</row>
    <row r="283" spans="13:25" x14ac:dyDescent="0.3"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</row>
    <row r="284" spans="13:25" x14ac:dyDescent="0.3"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</row>
    <row r="285" spans="13:25" x14ac:dyDescent="0.3"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</row>
    <row r="286" spans="13:25" x14ac:dyDescent="0.3"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</row>
    <row r="287" spans="13:25" x14ac:dyDescent="0.3"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</row>
  </sheetData>
  <mergeCells count="640">
    <mergeCell ref="B27:C27"/>
    <mergeCell ref="B23:C23"/>
    <mergeCell ref="B24:C24"/>
    <mergeCell ref="H42:K42"/>
    <mergeCell ref="E23:J23"/>
    <mergeCell ref="E24:J24"/>
    <mergeCell ref="E25:J25"/>
    <mergeCell ref="E26:J26"/>
    <mergeCell ref="E27:J27"/>
    <mergeCell ref="H28:M28"/>
    <mergeCell ref="E28:G28"/>
    <mergeCell ref="B41:C41"/>
    <mergeCell ref="B42:C42"/>
    <mergeCell ref="B29:D29"/>
    <mergeCell ref="B40:M40"/>
    <mergeCell ref="A174:M174"/>
    <mergeCell ref="B90:E90"/>
    <mergeCell ref="B89:J89"/>
    <mergeCell ref="B121:M121"/>
    <mergeCell ref="B122:M122"/>
    <mergeCell ref="B123:M123"/>
    <mergeCell ref="B124:M124"/>
    <mergeCell ref="B125:M125"/>
    <mergeCell ref="C129:M129"/>
    <mergeCell ref="C130:M130"/>
    <mergeCell ref="C131:M131"/>
    <mergeCell ref="C132:M132"/>
    <mergeCell ref="C133:M133"/>
    <mergeCell ref="C134:M134"/>
    <mergeCell ref="C135:M135"/>
    <mergeCell ref="C136:M136"/>
    <mergeCell ref="C137:M137"/>
    <mergeCell ref="C138:M138"/>
    <mergeCell ref="C139:M139"/>
    <mergeCell ref="C140:M140"/>
    <mergeCell ref="C141:M141"/>
    <mergeCell ref="C142:M142"/>
    <mergeCell ref="F164:M164"/>
    <mergeCell ref="D158:M158"/>
    <mergeCell ref="T166:U166"/>
    <mergeCell ref="T167:U167"/>
    <mergeCell ref="V166:W166"/>
    <mergeCell ref="V167:W167"/>
    <mergeCell ref="G165:J165"/>
    <mergeCell ref="G166:J166"/>
    <mergeCell ref="G167:J167"/>
    <mergeCell ref="A170:M170"/>
    <mergeCell ref="A172:M172"/>
    <mergeCell ref="D165:E165"/>
    <mergeCell ref="N166:O166"/>
    <mergeCell ref="N167:O167"/>
    <mergeCell ref="D166:E166"/>
    <mergeCell ref="D167:E167"/>
    <mergeCell ref="I169:M169"/>
    <mergeCell ref="A169:H169"/>
    <mergeCell ref="N168:O168"/>
    <mergeCell ref="P168:Q168"/>
    <mergeCell ref="R168:S168"/>
    <mergeCell ref="A171:M171"/>
    <mergeCell ref="R160:S160"/>
    <mergeCell ref="R161:S161"/>
    <mergeCell ref="R162:S162"/>
    <mergeCell ref="I163:M163"/>
    <mergeCell ref="A160:C160"/>
    <mergeCell ref="A161:C161"/>
    <mergeCell ref="A162:C162"/>
    <mergeCell ref="P166:Q166"/>
    <mergeCell ref="P167:Q167"/>
    <mergeCell ref="R166:S166"/>
    <mergeCell ref="R167:S167"/>
    <mergeCell ref="P160:Q160"/>
    <mergeCell ref="P161:Q161"/>
    <mergeCell ref="P162:Q162"/>
    <mergeCell ref="N164:O164"/>
    <mergeCell ref="N165:O165"/>
    <mergeCell ref="P164:Q164"/>
    <mergeCell ref="P165:Q165"/>
    <mergeCell ref="R164:S164"/>
    <mergeCell ref="R165:S165"/>
    <mergeCell ref="T159:U159"/>
    <mergeCell ref="T160:U160"/>
    <mergeCell ref="T161:U161"/>
    <mergeCell ref="T162:U162"/>
    <mergeCell ref="V158:W158"/>
    <mergeCell ref="V159:W159"/>
    <mergeCell ref="V160:W160"/>
    <mergeCell ref="V161:W161"/>
    <mergeCell ref="V162:W162"/>
    <mergeCell ref="D159:M159"/>
    <mergeCell ref="D160:M160"/>
    <mergeCell ref="D161:M161"/>
    <mergeCell ref="D162:M162"/>
    <mergeCell ref="V150:W150"/>
    <mergeCell ref="V151:W151"/>
    <mergeCell ref="V152:W152"/>
    <mergeCell ref="V153:W153"/>
    <mergeCell ref="V154:W154"/>
    <mergeCell ref="V155:W155"/>
    <mergeCell ref="T150:U150"/>
    <mergeCell ref="T151:U151"/>
    <mergeCell ref="T152:U152"/>
    <mergeCell ref="T153:U153"/>
    <mergeCell ref="T154:U154"/>
    <mergeCell ref="T155:U155"/>
    <mergeCell ref="N158:O158"/>
    <mergeCell ref="N159:O159"/>
    <mergeCell ref="N160:O160"/>
    <mergeCell ref="N161:O161"/>
    <mergeCell ref="N162:O162"/>
    <mergeCell ref="P158:Q158"/>
    <mergeCell ref="P159:Q159"/>
    <mergeCell ref="T158:U158"/>
    <mergeCell ref="A157:C157"/>
    <mergeCell ref="A158:C158"/>
    <mergeCell ref="A159:C159"/>
    <mergeCell ref="R158:S158"/>
    <mergeCell ref="R159:S159"/>
    <mergeCell ref="R150:S150"/>
    <mergeCell ref="R151:S151"/>
    <mergeCell ref="R152:S152"/>
    <mergeCell ref="R153:S153"/>
    <mergeCell ref="R154:S154"/>
    <mergeCell ref="R155:S155"/>
    <mergeCell ref="N150:O150"/>
    <mergeCell ref="N151:O151"/>
    <mergeCell ref="N152:O152"/>
    <mergeCell ref="N153:O153"/>
    <mergeCell ref="N154:O154"/>
    <mergeCell ref="N155:O155"/>
    <mergeCell ref="P150:Q150"/>
    <mergeCell ref="P151:Q151"/>
    <mergeCell ref="P152:Q152"/>
    <mergeCell ref="P153:Q153"/>
    <mergeCell ref="P154:Q154"/>
    <mergeCell ref="P155:Q155"/>
    <mergeCell ref="D157:M157"/>
    <mergeCell ref="I148:M148"/>
    <mergeCell ref="A149:C149"/>
    <mergeCell ref="D149:M149"/>
    <mergeCell ref="D150:M150"/>
    <mergeCell ref="D151:M151"/>
    <mergeCell ref="D152:M152"/>
    <mergeCell ref="D153:M153"/>
    <mergeCell ref="D154:M154"/>
    <mergeCell ref="D155:M155"/>
    <mergeCell ref="A150:C150"/>
    <mergeCell ref="A151:C151"/>
    <mergeCell ref="A152:C152"/>
    <mergeCell ref="A153:C153"/>
    <mergeCell ref="A154:C154"/>
    <mergeCell ref="A155:C155"/>
    <mergeCell ref="V139:W139"/>
    <mergeCell ref="V140:W140"/>
    <mergeCell ref="V141:W141"/>
    <mergeCell ref="V142:W142"/>
    <mergeCell ref="V143:W143"/>
    <mergeCell ref="V144:W144"/>
    <mergeCell ref="V145:W145"/>
    <mergeCell ref="V146:W146"/>
    <mergeCell ref="V147:W147"/>
    <mergeCell ref="V130:W130"/>
    <mergeCell ref="V131:W131"/>
    <mergeCell ref="V132:W132"/>
    <mergeCell ref="V133:W133"/>
    <mergeCell ref="V134:W134"/>
    <mergeCell ref="V135:W135"/>
    <mergeCell ref="V136:W136"/>
    <mergeCell ref="V137:W137"/>
    <mergeCell ref="V138:W138"/>
    <mergeCell ref="T139:U139"/>
    <mergeCell ref="T140:U140"/>
    <mergeCell ref="T141:U141"/>
    <mergeCell ref="T142:U142"/>
    <mergeCell ref="T143:U143"/>
    <mergeCell ref="T144:U144"/>
    <mergeCell ref="T145:U145"/>
    <mergeCell ref="T146:U146"/>
    <mergeCell ref="T147:U147"/>
    <mergeCell ref="T130:U130"/>
    <mergeCell ref="T131:U131"/>
    <mergeCell ref="T132:U132"/>
    <mergeCell ref="T133:U133"/>
    <mergeCell ref="T134:U134"/>
    <mergeCell ref="T135:U135"/>
    <mergeCell ref="T136:U136"/>
    <mergeCell ref="T137:U137"/>
    <mergeCell ref="T138:U138"/>
    <mergeCell ref="R139:S139"/>
    <mergeCell ref="R140:S140"/>
    <mergeCell ref="R141:S141"/>
    <mergeCell ref="R142:S142"/>
    <mergeCell ref="R143:S143"/>
    <mergeCell ref="R144:S144"/>
    <mergeCell ref="R145:S145"/>
    <mergeCell ref="R146:S146"/>
    <mergeCell ref="R147:S147"/>
    <mergeCell ref="R130:S130"/>
    <mergeCell ref="R131:S131"/>
    <mergeCell ref="R132:S132"/>
    <mergeCell ref="R133:S133"/>
    <mergeCell ref="R134:S134"/>
    <mergeCell ref="R135:S135"/>
    <mergeCell ref="R136:S136"/>
    <mergeCell ref="R137:S137"/>
    <mergeCell ref="R138:S138"/>
    <mergeCell ref="P139:Q139"/>
    <mergeCell ref="P140:Q140"/>
    <mergeCell ref="P141:Q141"/>
    <mergeCell ref="P142:Q142"/>
    <mergeCell ref="P143:Q143"/>
    <mergeCell ref="P144:Q144"/>
    <mergeCell ref="P145:Q145"/>
    <mergeCell ref="P146:Q146"/>
    <mergeCell ref="P147:Q147"/>
    <mergeCell ref="P130:Q130"/>
    <mergeCell ref="P131:Q131"/>
    <mergeCell ref="P132:Q132"/>
    <mergeCell ref="P133:Q133"/>
    <mergeCell ref="P134:Q134"/>
    <mergeCell ref="P135:Q135"/>
    <mergeCell ref="P136:Q136"/>
    <mergeCell ref="P137:Q137"/>
    <mergeCell ref="P138:Q138"/>
    <mergeCell ref="N147:O147"/>
    <mergeCell ref="N130:O130"/>
    <mergeCell ref="N131:O131"/>
    <mergeCell ref="N132:O132"/>
    <mergeCell ref="N133:O133"/>
    <mergeCell ref="N134:O134"/>
    <mergeCell ref="N135:O135"/>
    <mergeCell ref="N136:O136"/>
    <mergeCell ref="N137:O137"/>
    <mergeCell ref="N138:O138"/>
    <mergeCell ref="C143:M143"/>
    <mergeCell ref="C144:M144"/>
    <mergeCell ref="C145:M145"/>
    <mergeCell ref="C146:M146"/>
    <mergeCell ref="A147:B147"/>
    <mergeCell ref="C147:M14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H128:M128"/>
    <mergeCell ref="B120:M120"/>
    <mergeCell ref="A119:I119"/>
    <mergeCell ref="A126:J126"/>
    <mergeCell ref="R121:S121"/>
    <mergeCell ref="R122:S122"/>
    <mergeCell ref="R123:S123"/>
    <mergeCell ref="R124:S124"/>
    <mergeCell ref="J119:M119"/>
    <mergeCell ref="K126:M126"/>
    <mergeCell ref="N120:O120"/>
    <mergeCell ref="P120:Q120"/>
    <mergeCell ref="R120:S120"/>
    <mergeCell ref="A127:M127"/>
    <mergeCell ref="T121:U121"/>
    <mergeCell ref="T122:U122"/>
    <mergeCell ref="T123:U123"/>
    <mergeCell ref="T124:U124"/>
    <mergeCell ref="V121:W121"/>
    <mergeCell ref="V122:W122"/>
    <mergeCell ref="V123:W123"/>
    <mergeCell ref="V124:W124"/>
    <mergeCell ref="N121:O121"/>
    <mergeCell ref="N122:O122"/>
    <mergeCell ref="N123:O123"/>
    <mergeCell ref="N124:O124"/>
    <mergeCell ref="P121:Q121"/>
    <mergeCell ref="P122:Q122"/>
    <mergeCell ref="P123:Q123"/>
    <mergeCell ref="P124:Q124"/>
    <mergeCell ref="E3:J3"/>
    <mergeCell ref="B43:C43"/>
    <mergeCell ref="B44:C44"/>
    <mergeCell ref="B45:C45"/>
    <mergeCell ref="H46:K46"/>
    <mergeCell ref="H47:K47"/>
    <mergeCell ref="H48:K48"/>
    <mergeCell ref="H35:M35"/>
    <mergeCell ref="F37:I37"/>
    <mergeCell ref="F38:M38"/>
    <mergeCell ref="A35:G35"/>
    <mergeCell ref="A36:M36"/>
    <mergeCell ref="B31:D31"/>
    <mergeCell ref="B32:D32"/>
    <mergeCell ref="B33:D33"/>
    <mergeCell ref="B34:D34"/>
    <mergeCell ref="H43:K43"/>
    <mergeCell ref="H44:K44"/>
    <mergeCell ref="H45:K45"/>
    <mergeCell ref="B46:C46"/>
    <mergeCell ref="B47:C47"/>
    <mergeCell ref="B30:D30"/>
    <mergeCell ref="B25:C25"/>
    <mergeCell ref="B26:C26"/>
    <mergeCell ref="B1:M1"/>
    <mergeCell ref="B11:C11"/>
    <mergeCell ref="B12:C12"/>
    <mergeCell ref="B13:C13"/>
    <mergeCell ref="B14:C14"/>
    <mergeCell ref="B15:C15"/>
    <mergeCell ref="B16:C16"/>
    <mergeCell ref="B22:C22"/>
    <mergeCell ref="B17:C17"/>
    <mergeCell ref="E10:J10"/>
    <mergeCell ref="E11:J11"/>
    <mergeCell ref="E12:J12"/>
    <mergeCell ref="E13:J13"/>
    <mergeCell ref="E14:J14"/>
    <mergeCell ref="E15:J15"/>
    <mergeCell ref="E16:J16"/>
    <mergeCell ref="E17:J17"/>
    <mergeCell ref="E21:J21"/>
    <mergeCell ref="E22:J22"/>
    <mergeCell ref="B2:J2"/>
    <mergeCell ref="E18:J18"/>
    <mergeCell ref="E19:J19"/>
    <mergeCell ref="E20:J20"/>
    <mergeCell ref="E4:J4"/>
    <mergeCell ref="D41:G41"/>
    <mergeCell ref="D42:G42"/>
    <mergeCell ref="D43:G43"/>
    <mergeCell ref="D44:G44"/>
    <mergeCell ref="D45:G45"/>
    <mergeCell ref="D46:G46"/>
    <mergeCell ref="D47:G47"/>
    <mergeCell ref="B52:C52"/>
    <mergeCell ref="D52:G52"/>
    <mergeCell ref="B50:M50"/>
    <mergeCell ref="B51:M51"/>
    <mergeCell ref="B49:M49"/>
    <mergeCell ref="D48:G48"/>
    <mergeCell ref="F71:J71"/>
    <mergeCell ref="D57:G57"/>
    <mergeCell ref="B53:C53"/>
    <mergeCell ref="B54:C54"/>
    <mergeCell ref="B55:C55"/>
    <mergeCell ref="B56:C56"/>
    <mergeCell ref="B57:C57"/>
    <mergeCell ref="H63:K63"/>
    <mergeCell ref="H64:K64"/>
    <mergeCell ref="H53:K53"/>
    <mergeCell ref="H54:K54"/>
    <mergeCell ref="H55:K55"/>
    <mergeCell ref="H56:K56"/>
    <mergeCell ref="H57:K57"/>
    <mergeCell ref="D56:G56"/>
    <mergeCell ref="A70:B70"/>
    <mergeCell ref="A102:M102"/>
    <mergeCell ref="B92:E92"/>
    <mergeCell ref="B93:E93"/>
    <mergeCell ref="B94:E94"/>
    <mergeCell ref="B95:E95"/>
    <mergeCell ref="B96:E96"/>
    <mergeCell ref="B85:E85"/>
    <mergeCell ref="B86:E86"/>
    <mergeCell ref="B87:E87"/>
    <mergeCell ref="B88:E88"/>
    <mergeCell ref="B91:E91"/>
    <mergeCell ref="B80:E80"/>
    <mergeCell ref="B81:E81"/>
    <mergeCell ref="B82:E82"/>
    <mergeCell ref="B83:E83"/>
    <mergeCell ref="B84:E84"/>
    <mergeCell ref="B75:E75"/>
    <mergeCell ref="B76:E76"/>
    <mergeCell ref="B77:E77"/>
    <mergeCell ref="B78:E78"/>
    <mergeCell ref="B79:E79"/>
    <mergeCell ref="B72:C72"/>
    <mergeCell ref="D72:E72"/>
    <mergeCell ref="N112:O112"/>
    <mergeCell ref="N113:O113"/>
    <mergeCell ref="N114:O114"/>
    <mergeCell ref="N115:O115"/>
    <mergeCell ref="N116:O116"/>
    <mergeCell ref="N117:O117"/>
    <mergeCell ref="N118:O118"/>
    <mergeCell ref="A118:C118"/>
    <mergeCell ref="D103:M103"/>
    <mergeCell ref="D104:M104"/>
    <mergeCell ref="D105:M105"/>
    <mergeCell ref="D106:M106"/>
    <mergeCell ref="D107:M107"/>
    <mergeCell ref="D108:M108"/>
    <mergeCell ref="D109:M109"/>
    <mergeCell ref="D110:M110"/>
    <mergeCell ref="D111:M111"/>
    <mergeCell ref="D112:M112"/>
    <mergeCell ref="D113:M113"/>
    <mergeCell ref="D114:M114"/>
    <mergeCell ref="D115:M115"/>
    <mergeCell ref="D116:M116"/>
    <mergeCell ref="D117:M117"/>
    <mergeCell ref="A113:C113"/>
    <mergeCell ref="N103:O103"/>
    <mergeCell ref="N104:O104"/>
    <mergeCell ref="N105:O105"/>
    <mergeCell ref="N106:O106"/>
    <mergeCell ref="N107:O107"/>
    <mergeCell ref="N108:O108"/>
    <mergeCell ref="N109:O109"/>
    <mergeCell ref="N110:O110"/>
    <mergeCell ref="N111:O111"/>
    <mergeCell ref="P117:Q117"/>
    <mergeCell ref="P118:Q118"/>
    <mergeCell ref="R103:S103"/>
    <mergeCell ref="R104:S104"/>
    <mergeCell ref="R105:S105"/>
    <mergeCell ref="R106:S106"/>
    <mergeCell ref="R107:S107"/>
    <mergeCell ref="R108:S108"/>
    <mergeCell ref="R109:S109"/>
    <mergeCell ref="R110:S110"/>
    <mergeCell ref="R111:S111"/>
    <mergeCell ref="R112:S112"/>
    <mergeCell ref="R113:S113"/>
    <mergeCell ref="R114:S114"/>
    <mergeCell ref="R115:S115"/>
    <mergeCell ref="R116:S116"/>
    <mergeCell ref="R117:S117"/>
    <mergeCell ref="R118:S118"/>
    <mergeCell ref="P103:Q103"/>
    <mergeCell ref="P104:Q104"/>
    <mergeCell ref="P105:Q105"/>
    <mergeCell ref="P106:Q106"/>
    <mergeCell ref="P107:Q107"/>
    <mergeCell ref="P108:Q108"/>
    <mergeCell ref="T117:U117"/>
    <mergeCell ref="V118:W118"/>
    <mergeCell ref="T118:U118"/>
    <mergeCell ref="V103:W103"/>
    <mergeCell ref="V104:W104"/>
    <mergeCell ref="V105:W105"/>
    <mergeCell ref="V106:W106"/>
    <mergeCell ref="V107:W107"/>
    <mergeCell ref="V108:W108"/>
    <mergeCell ref="V109:W109"/>
    <mergeCell ref="V110:W110"/>
    <mergeCell ref="V111:W111"/>
    <mergeCell ref="V112:W112"/>
    <mergeCell ref="V113:W113"/>
    <mergeCell ref="V114:W114"/>
    <mergeCell ref="V115:W115"/>
    <mergeCell ref="V116:W116"/>
    <mergeCell ref="V117:W117"/>
    <mergeCell ref="T103:U103"/>
    <mergeCell ref="T104:U104"/>
    <mergeCell ref="T105:U105"/>
    <mergeCell ref="T106:U106"/>
    <mergeCell ref="T107:U107"/>
    <mergeCell ref="T108:U108"/>
    <mergeCell ref="T112:U112"/>
    <mergeCell ref="T113:U113"/>
    <mergeCell ref="T114:U114"/>
    <mergeCell ref="T115:U115"/>
    <mergeCell ref="T116:U116"/>
    <mergeCell ref="T109:U109"/>
    <mergeCell ref="T110:U110"/>
    <mergeCell ref="T111:U111"/>
    <mergeCell ref="P112:Q112"/>
    <mergeCell ref="P113:Q113"/>
    <mergeCell ref="P114:Q114"/>
    <mergeCell ref="P115:Q115"/>
    <mergeCell ref="P116:Q116"/>
    <mergeCell ref="P109:Q109"/>
    <mergeCell ref="P110:Q110"/>
    <mergeCell ref="P111:Q111"/>
    <mergeCell ref="E5:J5"/>
    <mergeCell ref="E6:J6"/>
    <mergeCell ref="E7:J7"/>
    <mergeCell ref="E8:J8"/>
    <mergeCell ref="E9:J9"/>
    <mergeCell ref="H60:K60"/>
    <mergeCell ref="H61:K61"/>
    <mergeCell ref="H62:K62"/>
    <mergeCell ref="E30:J30"/>
    <mergeCell ref="E31:J31"/>
    <mergeCell ref="E32:J32"/>
    <mergeCell ref="E33:J33"/>
    <mergeCell ref="E34:J34"/>
    <mergeCell ref="E29:J29"/>
    <mergeCell ref="B58:G58"/>
    <mergeCell ref="B59:G59"/>
    <mergeCell ref="B60:G60"/>
    <mergeCell ref="B61:G61"/>
    <mergeCell ref="B62:G62"/>
    <mergeCell ref="H58:K58"/>
    <mergeCell ref="D53:G53"/>
    <mergeCell ref="D54:G54"/>
    <mergeCell ref="D55:G55"/>
    <mergeCell ref="B48:C48"/>
    <mergeCell ref="A99:J99"/>
    <mergeCell ref="A100:M100"/>
    <mergeCell ref="A65:K65"/>
    <mergeCell ref="A66:M66"/>
    <mergeCell ref="A111:C111"/>
    <mergeCell ref="A112:C112"/>
    <mergeCell ref="A103:C103"/>
    <mergeCell ref="A104:C104"/>
    <mergeCell ref="B63:G63"/>
    <mergeCell ref="B64:G64"/>
    <mergeCell ref="A109:C109"/>
    <mergeCell ref="A110:C110"/>
    <mergeCell ref="A105:C105"/>
    <mergeCell ref="A106:C106"/>
    <mergeCell ref="A107:C107"/>
    <mergeCell ref="J101:L101"/>
    <mergeCell ref="I69:M69"/>
    <mergeCell ref="D70:G70"/>
    <mergeCell ref="F90:J90"/>
    <mergeCell ref="B97:E97"/>
    <mergeCell ref="B98:E98"/>
    <mergeCell ref="A71:B71"/>
    <mergeCell ref="B73:E73"/>
    <mergeCell ref="B74:E74"/>
    <mergeCell ref="D118:M118"/>
    <mergeCell ref="A114:C114"/>
    <mergeCell ref="A115:C115"/>
    <mergeCell ref="A116:C116"/>
    <mergeCell ref="A117:C117"/>
    <mergeCell ref="A108:C108"/>
    <mergeCell ref="V40:W40"/>
    <mergeCell ref="V41:W41"/>
    <mergeCell ref="N50:O51"/>
    <mergeCell ref="P50:Q51"/>
    <mergeCell ref="R50:S51"/>
    <mergeCell ref="T50:U51"/>
    <mergeCell ref="V50:W51"/>
    <mergeCell ref="N59:O59"/>
    <mergeCell ref="P59:Q59"/>
    <mergeCell ref="R59:S59"/>
    <mergeCell ref="T59:U59"/>
    <mergeCell ref="V59:W59"/>
    <mergeCell ref="N40:O40"/>
    <mergeCell ref="N41:O41"/>
    <mergeCell ref="P40:Q40"/>
    <mergeCell ref="P41:Q41"/>
    <mergeCell ref="R40:S40"/>
    <mergeCell ref="R41:S41"/>
    <mergeCell ref="T40:U40"/>
    <mergeCell ref="T41:U41"/>
    <mergeCell ref="L58:M58"/>
    <mergeCell ref="N64:O64"/>
    <mergeCell ref="P64:Q64"/>
    <mergeCell ref="R64:S64"/>
    <mergeCell ref="T64:U64"/>
    <mergeCell ref="V64:W64"/>
    <mergeCell ref="N68:O68"/>
    <mergeCell ref="P68:Q68"/>
    <mergeCell ref="R68:S68"/>
    <mergeCell ref="T68:U68"/>
    <mergeCell ref="V68:W68"/>
    <mergeCell ref="J68:M68"/>
    <mergeCell ref="H52:K52"/>
    <mergeCell ref="H41:K41"/>
    <mergeCell ref="N71:O72"/>
    <mergeCell ref="P71:Q72"/>
    <mergeCell ref="R71:S72"/>
    <mergeCell ref="T71:U72"/>
    <mergeCell ref="V71:W72"/>
    <mergeCell ref="N90:O90"/>
    <mergeCell ref="P90:Q90"/>
    <mergeCell ref="R90:S90"/>
    <mergeCell ref="T90:U90"/>
    <mergeCell ref="V90:W90"/>
    <mergeCell ref="N100:O100"/>
    <mergeCell ref="P100:Q100"/>
    <mergeCell ref="R100:S100"/>
    <mergeCell ref="T100:U100"/>
    <mergeCell ref="V100:W100"/>
    <mergeCell ref="N102:O102"/>
    <mergeCell ref="P102:Q102"/>
    <mergeCell ref="R102:S102"/>
    <mergeCell ref="T102:U102"/>
    <mergeCell ref="V102:W102"/>
    <mergeCell ref="P157:Q157"/>
    <mergeCell ref="R157:S157"/>
    <mergeCell ref="T157:U157"/>
    <mergeCell ref="V157:W157"/>
    <mergeCell ref="T120:U120"/>
    <mergeCell ref="V120:W120"/>
    <mergeCell ref="N127:O127"/>
    <mergeCell ref="P127:Q127"/>
    <mergeCell ref="R127:S127"/>
    <mergeCell ref="T127:U127"/>
    <mergeCell ref="V127:W127"/>
    <mergeCell ref="N129:O129"/>
    <mergeCell ref="P129:Q129"/>
    <mergeCell ref="R129:S129"/>
    <mergeCell ref="T129:U129"/>
    <mergeCell ref="V129:W129"/>
    <mergeCell ref="N139:O139"/>
    <mergeCell ref="N140:O140"/>
    <mergeCell ref="N141:O141"/>
    <mergeCell ref="N142:O142"/>
    <mergeCell ref="N143:O143"/>
    <mergeCell ref="N144:O144"/>
    <mergeCell ref="N145:O145"/>
    <mergeCell ref="N146:O146"/>
    <mergeCell ref="A173:M173"/>
    <mergeCell ref="K99:M99"/>
    <mergeCell ref="T164:U164"/>
    <mergeCell ref="T165:U165"/>
    <mergeCell ref="T168:U168"/>
    <mergeCell ref="V164:W164"/>
    <mergeCell ref="V165:W165"/>
    <mergeCell ref="V168:W168"/>
    <mergeCell ref="N171:O171"/>
    <mergeCell ref="N173:O173"/>
    <mergeCell ref="P171:Q171"/>
    <mergeCell ref="P173:Q173"/>
    <mergeCell ref="R171:S171"/>
    <mergeCell ref="R173:S173"/>
    <mergeCell ref="T171:U171"/>
    <mergeCell ref="T173:U173"/>
    <mergeCell ref="V171:W171"/>
    <mergeCell ref="V173:W173"/>
    <mergeCell ref="N149:O149"/>
    <mergeCell ref="P149:Q149"/>
    <mergeCell ref="R149:S149"/>
    <mergeCell ref="T149:U149"/>
    <mergeCell ref="V149:W149"/>
    <mergeCell ref="N157:O157"/>
  </mergeCells>
  <dataValidations count="2">
    <dataValidation type="list" allowBlank="1" showInputMessage="1" showErrorMessage="1" sqref="H48:K48">
      <formula1>#REF!</formula1>
    </dataValidation>
    <dataValidation type="list" allowBlank="1" showInputMessage="1" showErrorMessage="1" sqref="H42:K47">
      <formula1>#REF!</formula1>
    </dataValidation>
  </dataValidations>
  <pageMargins left="0.7" right="0.7" top="0.75" bottom="0.75" header="0.3" footer="0.3"/>
  <pageSetup orientation="portrait" horizontalDpi="0" verticalDpi="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Tables!$A$17:$A$20</xm:f>
          </x14:formula1>
          <xm:sqref>D70:G70</xm:sqref>
        </x14:dataValidation>
        <x14:dataValidation type="list" allowBlank="1" showInputMessage="1" showErrorMessage="1">
          <x14:formula1>
            <xm:f>Tables!$A$12:$A$15</xm:f>
          </x14:formula1>
          <xm:sqref>B30:D34</xm:sqref>
        </x14:dataValidation>
        <x14:dataValidation type="list" allowBlank="1" showInputMessage="1" showErrorMessage="1">
          <x14:formula1>
            <xm:f>Tables!$A$2:$A$11</xm:f>
          </x14:formula1>
          <xm:sqref>E11:J17 E22:J27</xm:sqref>
        </x14:dataValidation>
        <x14:dataValidation type="list" allowBlank="1" showInputMessage="1" showErrorMessage="1">
          <x14:formula1>
            <xm:f>Tables!$D$2:$D$6</xm:f>
          </x14:formula1>
          <xm:sqref>A73:A88 A91:A98</xm:sqref>
        </x14:dataValidation>
        <x14:dataValidation type="list" allowBlank="1" showInputMessage="1" showErrorMessage="1">
          <x14:formula1>
            <xm:f>Tables!$D$17:$D$24</xm:f>
          </x14:formula1>
          <xm:sqref>A104:C118</xm:sqref>
        </x14:dataValidation>
        <x14:dataValidation type="list" allowBlank="1" showInputMessage="1" showErrorMessage="1">
          <x14:formula1>
            <xm:f>Tables!$G$17:$G$23</xm:f>
          </x14:formula1>
          <xm:sqref>A130:B147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S289"/>
  <sheetViews>
    <sheetView topLeftCell="F152" workbookViewId="0">
      <selection activeCell="O176" sqref="O176"/>
    </sheetView>
  </sheetViews>
  <sheetFormatPr defaultRowHeight="14.4" x14ac:dyDescent="0.3"/>
  <cols>
    <col min="1" max="1" width="24.33203125" style="207" customWidth="1"/>
    <col min="2" max="2" width="11.6640625" style="207" customWidth="1"/>
    <col min="3" max="3" width="13.77734375" style="207" customWidth="1"/>
    <col min="4" max="5" width="8.88671875" style="207"/>
    <col min="6" max="7" width="2.5546875" style="207" customWidth="1"/>
    <col min="8" max="8" width="3" style="207" customWidth="1"/>
    <col min="9" max="9" width="2.5546875" style="207" customWidth="1"/>
    <col min="10" max="10" width="2.33203125" style="207" customWidth="1"/>
    <col min="11" max="11" width="10.6640625" style="207" customWidth="1"/>
    <col min="12" max="12" width="10.77734375" style="207" customWidth="1"/>
    <col min="13" max="13" width="8.88671875" style="208"/>
    <col min="14" max="14" width="8.88671875" style="207"/>
    <col min="15" max="15" width="8.88671875" style="208"/>
    <col min="16" max="16" width="8.88671875" style="207"/>
    <col min="17" max="17" width="8.88671875" style="208"/>
    <col min="18" max="18" width="8.88671875" style="207"/>
    <col min="19" max="19" width="8.88671875" style="208"/>
    <col min="20" max="20" width="8.88671875" style="207"/>
    <col min="21" max="21" width="8.88671875" style="208"/>
    <col min="22" max="22" width="8.88671875" style="207"/>
    <col min="23" max="23" width="9.21875" style="208" bestFit="1" customWidth="1"/>
    <col min="24" max="24" width="13" style="17" customWidth="1"/>
    <col min="25" max="37" width="8.88671875" style="207"/>
    <col min="38" max="38" width="10.44140625" style="207" customWidth="1"/>
    <col min="39" max="39" width="14" style="207" customWidth="1"/>
    <col min="40" max="41" width="10.44140625" style="207" customWidth="1"/>
    <col min="42" max="42" width="8.88671875" style="207"/>
    <col min="43" max="43" width="20.109375" style="207" customWidth="1"/>
    <col min="44" max="44" width="10.44140625" style="207" customWidth="1"/>
    <col min="45" max="16384" width="8.88671875" style="207"/>
  </cols>
  <sheetData>
    <row r="1" spans="1:56" x14ac:dyDescent="0.3">
      <c r="A1" s="185" t="s">
        <v>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183"/>
      <c r="O1" s="190"/>
      <c r="P1" s="183"/>
      <c r="Q1" s="190"/>
      <c r="R1" s="183"/>
      <c r="S1" s="190"/>
      <c r="T1" s="183"/>
      <c r="U1" s="190"/>
      <c r="V1" s="183"/>
      <c r="W1" s="190"/>
      <c r="X1" s="190"/>
      <c r="Y1" s="183"/>
      <c r="Z1" s="183"/>
      <c r="AA1" s="183"/>
      <c r="AB1" s="183"/>
      <c r="AC1" s="183"/>
      <c r="AD1" s="183"/>
      <c r="AE1" s="183"/>
    </row>
    <row r="2" spans="1:56" ht="42" x14ac:dyDescent="0.3">
      <c r="A2" s="198" t="s">
        <v>1</v>
      </c>
      <c r="B2" s="437"/>
      <c r="C2" s="437"/>
      <c r="D2" s="437"/>
      <c r="E2" s="437"/>
      <c r="F2" s="437"/>
      <c r="G2" s="437"/>
      <c r="H2" s="437"/>
      <c r="I2" s="437"/>
      <c r="J2" s="437"/>
      <c r="K2" s="183"/>
      <c r="L2" s="183"/>
      <c r="M2" s="190"/>
      <c r="N2" s="183"/>
      <c r="O2" s="190"/>
      <c r="P2" s="183"/>
      <c r="Q2" s="190"/>
      <c r="R2" s="183"/>
      <c r="S2" s="190"/>
      <c r="T2" s="183"/>
      <c r="U2" s="190"/>
      <c r="V2" s="183"/>
      <c r="W2" s="190"/>
      <c r="X2" s="190"/>
      <c r="Y2" s="183"/>
      <c r="Z2" s="183"/>
      <c r="AA2" s="183"/>
      <c r="AB2" s="183"/>
      <c r="AC2" s="183"/>
      <c r="AD2" s="183"/>
      <c r="AE2" s="183"/>
    </row>
    <row r="3" spans="1:56" x14ac:dyDescent="0.3">
      <c r="A3" s="185" t="s">
        <v>2</v>
      </c>
      <c r="B3" s="183"/>
      <c r="C3" s="183"/>
      <c r="D3" s="183"/>
      <c r="E3" s="411"/>
      <c r="F3" s="411"/>
      <c r="G3" s="411"/>
      <c r="H3" s="411"/>
      <c r="I3" s="411"/>
      <c r="J3" s="411"/>
      <c r="K3" s="183"/>
      <c r="L3" s="173" t="s">
        <v>121</v>
      </c>
      <c r="M3" s="190"/>
      <c r="N3" s="183"/>
      <c r="O3" s="190"/>
      <c r="P3" s="183"/>
      <c r="Q3" s="190"/>
      <c r="R3" s="183"/>
      <c r="S3" s="190"/>
      <c r="T3" s="183"/>
      <c r="U3" s="190"/>
      <c r="V3" s="183"/>
      <c r="W3" s="190"/>
      <c r="X3" s="190"/>
      <c r="Y3" s="183"/>
      <c r="Z3" s="183"/>
      <c r="AA3" s="183"/>
      <c r="AB3" s="183"/>
      <c r="AC3" s="183"/>
      <c r="AD3" s="183"/>
      <c r="AE3" s="183"/>
    </row>
    <row r="4" spans="1:56" x14ac:dyDescent="0.3">
      <c r="A4" s="185" t="s">
        <v>3</v>
      </c>
      <c r="B4" s="183"/>
      <c r="C4" s="183"/>
      <c r="D4" s="183"/>
      <c r="E4" s="411"/>
      <c r="F4" s="411"/>
      <c r="G4" s="411"/>
      <c r="H4" s="411"/>
      <c r="I4" s="411"/>
      <c r="J4" s="411"/>
      <c r="K4" s="183"/>
      <c r="L4" s="173" t="s">
        <v>122</v>
      </c>
      <c r="M4" s="190"/>
      <c r="N4" s="183"/>
      <c r="O4" s="190"/>
      <c r="P4" s="183"/>
      <c r="Q4" s="190"/>
      <c r="R4" s="183"/>
      <c r="S4" s="190"/>
      <c r="T4" s="183"/>
      <c r="U4" s="190"/>
      <c r="V4" s="183"/>
      <c r="W4" s="190"/>
      <c r="X4" s="190"/>
      <c r="Y4" s="183"/>
      <c r="Z4" s="183"/>
      <c r="AA4" s="183"/>
      <c r="AB4" s="183"/>
      <c r="AC4" s="183"/>
      <c r="AD4" s="183"/>
      <c r="AE4" s="183"/>
      <c r="AM4" s="207" t="s">
        <v>109</v>
      </c>
      <c r="AN4" s="207" t="s">
        <v>110</v>
      </c>
    </row>
    <row r="5" spans="1:56" x14ac:dyDescent="0.3">
      <c r="A5" s="183"/>
      <c r="B5" s="183"/>
      <c r="C5" s="183"/>
      <c r="D5" s="183"/>
      <c r="E5" s="411"/>
      <c r="F5" s="411"/>
      <c r="G5" s="411"/>
      <c r="H5" s="411"/>
      <c r="I5" s="411"/>
      <c r="J5" s="411"/>
      <c r="K5" s="183"/>
      <c r="L5" s="183"/>
      <c r="M5" s="190"/>
      <c r="N5" s="183"/>
      <c r="O5" s="190"/>
      <c r="P5" s="183"/>
      <c r="Q5" s="190"/>
      <c r="R5" s="183"/>
      <c r="S5" s="190"/>
      <c r="T5" s="183"/>
      <c r="U5" s="190"/>
      <c r="V5" s="183"/>
      <c r="W5" s="190"/>
      <c r="X5" s="190"/>
      <c r="Y5" s="183"/>
      <c r="Z5" s="183"/>
      <c r="AA5" s="183"/>
      <c r="AB5" s="183"/>
      <c r="AC5" s="183"/>
      <c r="AD5" s="183"/>
      <c r="AE5" s="183"/>
      <c r="AM5" s="207" t="s">
        <v>99</v>
      </c>
      <c r="AN5" s="207">
        <v>46.7</v>
      </c>
    </row>
    <row r="6" spans="1:56" s="6" customFormat="1" ht="15" thickBot="1" x14ac:dyDescent="0.35">
      <c r="A6" s="181" t="s">
        <v>123</v>
      </c>
      <c r="B6" s="184"/>
      <c r="C6" s="184"/>
      <c r="D6" s="184"/>
      <c r="E6" s="420"/>
      <c r="F6" s="420"/>
      <c r="G6" s="420"/>
      <c r="H6" s="420"/>
      <c r="I6" s="420"/>
      <c r="J6" s="420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90"/>
      <c r="Z6" s="190"/>
      <c r="AA6" s="190"/>
      <c r="AB6" s="190"/>
      <c r="AC6" s="190"/>
      <c r="AD6" s="190"/>
      <c r="AE6" s="190"/>
      <c r="AF6" s="42"/>
      <c r="AG6" s="42"/>
      <c r="AH6" s="42"/>
      <c r="AI6" s="42"/>
      <c r="AJ6" s="42"/>
      <c r="AK6" s="42"/>
      <c r="AL6" s="42"/>
      <c r="AM6" s="207" t="s">
        <v>106</v>
      </c>
      <c r="AN6" s="207">
        <v>24.2</v>
      </c>
      <c r="AO6" s="42"/>
      <c r="AP6" s="42"/>
      <c r="AQ6" s="42"/>
      <c r="AR6" s="42"/>
      <c r="AS6" s="42"/>
    </row>
    <row r="7" spans="1:56" s="72" customFormat="1" x14ac:dyDescent="0.3">
      <c r="A7" s="75" t="s">
        <v>24</v>
      </c>
      <c r="B7" s="69"/>
      <c r="C7" s="69"/>
      <c r="D7" s="69"/>
      <c r="E7" s="421"/>
      <c r="F7" s="421"/>
      <c r="G7" s="421"/>
      <c r="H7" s="421"/>
      <c r="I7" s="421"/>
      <c r="J7" s="421"/>
      <c r="K7" s="69"/>
      <c r="L7" s="69"/>
      <c r="M7" s="70"/>
      <c r="N7" s="69"/>
      <c r="O7" s="70" t="s">
        <v>11</v>
      </c>
      <c r="P7" s="69"/>
      <c r="Q7" s="70" t="s">
        <v>12</v>
      </c>
      <c r="R7" s="69"/>
      <c r="S7" s="70" t="s">
        <v>13</v>
      </c>
      <c r="T7" s="69"/>
      <c r="U7" s="70" t="s">
        <v>14</v>
      </c>
      <c r="V7" s="69"/>
      <c r="W7" s="71" t="s">
        <v>15</v>
      </c>
      <c r="X7" s="161" t="s">
        <v>17</v>
      </c>
      <c r="Y7" s="63"/>
      <c r="Z7" s="63"/>
      <c r="AA7" s="63"/>
      <c r="AB7" s="63"/>
      <c r="AC7" s="63"/>
      <c r="AD7" s="63"/>
      <c r="AE7" s="63"/>
      <c r="AF7" s="64"/>
      <c r="AG7" s="64"/>
      <c r="AH7" s="64"/>
      <c r="AI7" s="64"/>
      <c r="AJ7" s="64"/>
      <c r="AK7" s="64"/>
      <c r="AL7" s="64"/>
      <c r="AM7" s="42" t="s">
        <v>100</v>
      </c>
      <c r="AN7" s="42">
        <v>17.600000000000001</v>
      </c>
      <c r="AO7" s="64"/>
      <c r="AP7" s="64"/>
      <c r="AQ7" s="64"/>
      <c r="AR7" s="64"/>
      <c r="AS7" s="64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</row>
    <row r="8" spans="1:56" s="6" customFormat="1" ht="15" thickBot="1" x14ac:dyDescent="0.35">
      <c r="A8" s="184"/>
      <c r="B8" s="184"/>
      <c r="C8" s="184"/>
      <c r="D8" s="184"/>
      <c r="E8" s="420"/>
      <c r="F8" s="420"/>
      <c r="G8" s="420"/>
      <c r="H8" s="420"/>
      <c r="I8" s="420"/>
      <c r="J8" s="420"/>
      <c r="K8" s="184"/>
      <c r="L8" s="184"/>
      <c r="M8" s="199"/>
      <c r="N8" s="184" t="s">
        <v>23</v>
      </c>
      <c r="O8" s="199"/>
      <c r="P8" s="184" t="s">
        <v>23</v>
      </c>
      <c r="Q8" s="199"/>
      <c r="R8" s="184" t="s">
        <v>23</v>
      </c>
      <c r="S8" s="199"/>
      <c r="T8" s="184" t="s">
        <v>23</v>
      </c>
      <c r="U8" s="199"/>
      <c r="V8" s="184" t="s">
        <v>23</v>
      </c>
      <c r="W8" s="184"/>
      <c r="X8" s="16"/>
      <c r="Y8" s="74"/>
      <c r="Z8" s="190"/>
      <c r="AA8" s="190"/>
      <c r="AB8" s="190"/>
      <c r="AC8" s="190"/>
      <c r="AD8" s="190"/>
      <c r="AE8" s="190"/>
      <c r="AF8" s="42"/>
      <c r="AG8" s="42"/>
      <c r="AH8" s="42"/>
      <c r="AI8" s="42"/>
      <c r="AJ8" s="42"/>
      <c r="AK8" s="42"/>
      <c r="AL8" s="42"/>
      <c r="AM8" s="64" t="s">
        <v>107</v>
      </c>
      <c r="AN8" s="64">
        <v>58.3</v>
      </c>
      <c r="AO8" s="42"/>
      <c r="AP8" s="42"/>
      <c r="AQ8" s="42"/>
      <c r="AR8" s="42"/>
      <c r="AS8" s="42"/>
      <c r="AT8" s="42"/>
    </row>
    <row r="9" spans="1:56" ht="19.2" customHeight="1" x14ac:dyDescent="0.3">
      <c r="A9" s="185" t="s">
        <v>4</v>
      </c>
      <c r="B9" s="183"/>
      <c r="C9" s="183"/>
      <c r="D9" s="183"/>
      <c r="E9" s="422"/>
      <c r="F9" s="422"/>
      <c r="G9" s="422"/>
      <c r="H9" s="422"/>
      <c r="I9" s="422"/>
      <c r="J9" s="422"/>
      <c r="K9" s="183"/>
      <c r="L9" s="8"/>
      <c r="M9" s="191"/>
      <c r="N9" s="183"/>
      <c r="O9" s="191"/>
      <c r="P9" s="183"/>
      <c r="Q9" s="191"/>
      <c r="R9" s="183"/>
      <c r="S9" s="191"/>
      <c r="T9" s="183"/>
      <c r="U9" s="191"/>
      <c r="V9" s="183"/>
      <c r="W9" s="13"/>
      <c r="X9" s="14"/>
      <c r="Y9" s="183"/>
      <c r="Z9" s="183"/>
      <c r="AA9" s="183"/>
      <c r="AB9" s="183"/>
      <c r="AC9" s="183"/>
      <c r="AD9" s="183"/>
      <c r="AE9" s="183"/>
      <c r="AM9" s="42" t="s">
        <v>101</v>
      </c>
      <c r="AN9" s="42">
        <v>82.8</v>
      </c>
    </row>
    <row r="10" spans="1:56" ht="28.2" customHeight="1" x14ac:dyDescent="0.3">
      <c r="A10" s="183" t="s">
        <v>5</v>
      </c>
      <c r="B10" s="185" t="s">
        <v>6</v>
      </c>
      <c r="C10" s="185"/>
      <c r="D10" s="185" t="s">
        <v>7</v>
      </c>
      <c r="E10" s="435" t="s">
        <v>40</v>
      </c>
      <c r="F10" s="435"/>
      <c r="G10" s="435"/>
      <c r="H10" s="435"/>
      <c r="I10" s="435"/>
      <c r="J10" s="435"/>
      <c r="K10" s="185" t="s">
        <v>8</v>
      </c>
      <c r="L10" s="198"/>
      <c r="M10" s="172" t="s">
        <v>10</v>
      </c>
      <c r="N10" s="183"/>
      <c r="O10" s="191"/>
      <c r="P10" s="183"/>
      <c r="Q10" s="191"/>
      <c r="R10" s="183"/>
      <c r="S10" s="191"/>
      <c r="T10" s="183"/>
      <c r="U10" s="191"/>
      <c r="V10" s="183"/>
      <c r="W10" s="14"/>
      <c r="X10" s="14"/>
      <c r="Y10" s="183"/>
      <c r="Z10" s="183"/>
      <c r="AA10" s="183"/>
      <c r="AB10" s="183"/>
      <c r="AC10" s="183"/>
      <c r="AD10" s="183"/>
      <c r="AE10" s="183"/>
      <c r="AM10" s="207" t="s">
        <v>102</v>
      </c>
      <c r="AN10" s="207">
        <v>54.3</v>
      </c>
    </row>
    <row r="11" spans="1:56" x14ac:dyDescent="0.3">
      <c r="A11" s="183">
        <f t="shared" ref="A11:A17" si="0">N11+P11+R11+T11+V11</f>
        <v>5</v>
      </c>
      <c r="B11" s="411" t="s">
        <v>29</v>
      </c>
      <c r="C11" s="411"/>
      <c r="D11" s="183" t="s">
        <v>28</v>
      </c>
      <c r="E11" s="411" t="s">
        <v>99</v>
      </c>
      <c r="F11" s="411"/>
      <c r="G11" s="411"/>
      <c r="H11" s="411"/>
      <c r="I11" s="411"/>
      <c r="J11" s="411"/>
      <c r="K11" s="32">
        <v>5</v>
      </c>
      <c r="L11" s="196"/>
      <c r="M11" s="35">
        <v>1.0229999999999999</v>
      </c>
      <c r="N11" s="15">
        <v>5</v>
      </c>
      <c r="O11" s="24">
        <f>K11*M11*N11</f>
        <v>25.574999999999996</v>
      </c>
      <c r="P11" s="15"/>
      <c r="Q11" s="24">
        <f>K11*(M11^2)*P11</f>
        <v>0</v>
      </c>
      <c r="R11" s="15"/>
      <c r="S11" s="24">
        <f>K11*(M11^3)*R11</f>
        <v>0</v>
      </c>
      <c r="T11" s="15"/>
      <c r="U11" s="24">
        <f>K11*(M11^4)*T11</f>
        <v>0</v>
      </c>
      <c r="V11" s="15"/>
      <c r="W11" s="26">
        <f>K11*M11^5*V11</f>
        <v>0</v>
      </c>
      <c r="X11" s="26">
        <f t="shared" ref="X11:X17" si="1">SUM(O11,Q11,S11,U11,W11)</f>
        <v>25.574999999999996</v>
      </c>
      <c r="Y11" s="183"/>
      <c r="Z11" s="183"/>
      <c r="AA11" s="183"/>
      <c r="AB11" s="183"/>
      <c r="AC11" s="183"/>
      <c r="AD11" s="183"/>
      <c r="AE11" s="183"/>
      <c r="AM11" s="207" t="s">
        <v>103</v>
      </c>
      <c r="AN11" s="207">
        <v>43.2</v>
      </c>
    </row>
    <row r="12" spans="1:56" x14ac:dyDescent="0.3">
      <c r="A12" s="183">
        <f t="shared" si="0"/>
        <v>0</v>
      </c>
      <c r="B12" s="411"/>
      <c r="C12" s="411"/>
      <c r="D12" s="183"/>
      <c r="E12" s="411" t="s">
        <v>106</v>
      </c>
      <c r="F12" s="411"/>
      <c r="G12" s="411"/>
      <c r="H12" s="411"/>
      <c r="I12" s="411"/>
      <c r="J12" s="411"/>
      <c r="K12" s="32"/>
      <c r="L12" s="196"/>
      <c r="M12" s="35">
        <v>1.0229999999999999</v>
      </c>
      <c r="N12" s="15"/>
      <c r="O12" s="24">
        <f t="shared" ref="O12:O17" si="2">K12*M12*N12</f>
        <v>0</v>
      </c>
      <c r="P12" s="15"/>
      <c r="Q12" s="24">
        <f t="shared" ref="Q12:Q17" si="3">K12*(M12^2)*P12</f>
        <v>0</v>
      </c>
      <c r="R12" s="15"/>
      <c r="S12" s="24">
        <f t="shared" ref="S12:S17" si="4">K12*(M12^3)*R12</f>
        <v>0</v>
      </c>
      <c r="T12" s="15"/>
      <c r="U12" s="24">
        <f t="shared" ref="U12:U17" si="5">K12*(M12^4)*T12</f>
        <v>0</v>
      </c>
      <c r="V12" s="15"/>
      <c r="W12" s="26">
        <f t="shared" ref="W12:W17" si="6">K12*M12^5*V12</f>
        <v>0</v>
      </c>
      <c r="X12" s="26">
        <f t="shared" si="1"/>
        <v>0</v>
      </c>
      <c r="Y12" s="183"/>
      <c r="Z12" s="183"/>
      <c r="AA12" s="183"/>
      <c r="AB12" s="183"/>
      <c r="AC12" s="183"/>
      <c r="AD12" s="183"/>
      <c r="AE12" s="183"/>
      <c r="AM12" s="207" t="s">
        <v>104</v>
      </c>
      <c r="AN12" s="207">
        <v>13.7</v>
      </c>
    </row>
    <row r="13" spans="1:56" x14ac:dyDescent="0.3">
      <c r="A13" s="183">
        <f t="shared" si="0"/>
        <v>0</v>
      </c>
      <c r="B13" s="411"/>
      <c r="C13" s="411"/>
      <c r="D13" s="183"/>
      <c r="E13" s="411" t="s">
        <v>108</v>
      </c>
      <c r="F13" s="411"/>
      <c r="G13" s="411"/>
      <c r="H13" s="411"/>
      <c r="I13" s="411"/>
      <c r="J13" s="411"/>
      <c r="K13" s="32"/>
      <c r="L13" s="196"/>
      <c r="M13" s="35">
        <v>1.0229999999999999</v>
      </c>
      <c r="N13" s="15"/>
      <c r="O13" s="24">
        <f t="shared" si="2"/>
        <v>0</v>
      </c>
      <c r="P13" s="15"/>
      <c r="Q13" s="24">
        <f t="shared" si="3"/>
        <v>0</v>
      </c>
      <c r="R13" s="15"/>
      <c r="S13" s="24">
        <f t="shared" si="4"/>
        <v>0</v>
      </c>
      <c r="T13" s="15"/>
      <c r="U13" s="24">
        <f t="shared" si="5"/>
        <v>0</v>
      </c>
      <c r="V13" s="15"/>
      <c r="W13" s="26">
        <f t="shared" si="6"/>
        <v>0</v>
      </c>
      <c r="X13" s="26">
        <f t="shared" si="1"/>
        <v>0</v>
      </c>
      <c r="Y13" s="183"/>
      <c r="Z13" s="183"/>
      <c r="AA13" s="183"/>
      <c r="AB13" s="183"/>
      <c r="AC13" s="183"/>
      <c r="AD13" s="183"/>
      <c r="AE13" s="183"/>
      <c r="AM13" s="207" t="s">
        <v>105</v>
      </c>
      <c r="AN13" s="207">
        <v>17.600000000000001</v>
      </c>
    </row>
    <row r="14" spans="1:56" x14ac:dyDescent="0.3">
      <c r="A14" s="183">
        <f t="shared" si="0"/>
        <v>0</v>
      </c>
      <c r="B14" s="411"/>
      <c r="C14" s="411"/>
      <c r="D14" s="183"/>
      <c r="E14" s="411" t="s">
        <v>108</v>
      </c>
      <c r="F14" s="411"/>
      <c r="G14" s="411"/>
      <c r="H14" s="411"/>
      <c r="I14" s="411"/>
      <c r="J14" s="411"/>
      <c r="K14" s="32"/>
      <c r="L14" s="196"/>
      <c r="M14" s="35">
        <v>1.0229999999999999</v>
      </c>
      <c r="N14" s="15"/>
      <c r="O14" s="24">
        <f t="shared" si="2"/>
        <v>0</v>
      </c>
      <c r="P14" s="15"/>
      <c r="Q14" s="24">
        <f t="shared" si="3"/>
        <v>0</v>
      </c>
      <c r="R14" s="15"/>
      <c r="S14" s="24">
        <f t="shared" si="4"/>
        <v>0</v>
      </c>
      <c r="T14" s="15"/>
      <c r="U14" s="24">
        <f t="shared" si="5"/>
        <v>0</v>
      </c>
      <c r="V14" s="15"/>
      <c r="W14" s="26">
        <f t="shared" si="6"/>
        <v>0</v>
      </c>
      <c r="X14" s="26">
        <f t="shared" si="1"/>
        <v>0</v>
      </c>
      <c r="Y14" s="183"/>
      <c r="Z14" s="183"/>
      <c r="AA14" s="183"/>
      <c r="AB14" s="183"/>
      <c r="AC14" s="183"/>
      <c r="AD14" s="183"/>
      <c r="AE14" s="183"/>
    </row>
    <row r="15" spans="1:56" x14ac:dyDescent="0.3">
      <c r="A15" s="183">
        <f t="shared" si="0"/>
        <v>0</v>
      </c>
      <c r="B15" s="411"/>
      <c r="C15" s="411"/>
      <c r="D15" s="183"/>
      <c r="E15" s="411" t="s">
        <v>108</v>
      </c>
      <c r="F15" s="411"/>
      <c r="G15" s="411"/>
      <c r="H15" s="411"/>
      <c r="I15" s="411"/>
      <c r="J15" s="411"/>
      <c r="K15" s="32"/>
      <c r="L15" s="196"/>
      <c r="M15" s="35">
        <v>1.0229999999999999</v>
      </c>
      <c r="N15" s="15"/>
      <c r="O15" s="24">
        <f t="shared" si="2"/>
        <v>0</v>
      </c>
      <c r="P15" s="15"/>
      <c r="Q15" s="24">
        <f t="shared" si="3"/>
        <v>0</v>
      </c>
      <c r="R15" s="15"/>
      <c r="S15" s="24">
        <f t="shared" si="4"/>
        <v>0</v>
      </c>
      <c r="T15" s="15"/>
      <c r="U15" s="24">
        <f t="shared" si="5"/>
        <v>0</v>
      </c>
      <c r="V15" s="15"/>
      <c r="W15" s="26">
        <f t="shared" si="6"/>
        <v>0</v>
      </c>
      <c r="X15" s="26">
        <f t="shared" si="1"/>
        <v>0</v>
      </c>
      <c r="Y15" s="183"/>
      <c r="Z15" s="183"/>
      <c r="AA15" s="183"/>
      <c r="AB15" s="183"/>
      <c r="AC15" s="183"/>
      <c r="AD15" s="183"/>
      <c r="AE15" s="183"/>
    </row>
    <row r="16" spans="1:56" x14ac:dyDescent="0.3">
      <c r="A16" s="183">
        <f t="shared" si="0"/>
        <v>0</v>
      </c>
      <c r="B16" s="411"/>
      <c r="C16" s="411"/>
      <c r="D16" s="183"/>
      <c r="E16" s="411" t="s">
        <v>108</v>
      </c>
      <c r="F16" s="411"/>
      <c r="G16" s="411"/>
      <c r="H16" s="411"/>
      <c r="I16" s="411"/>
      <c r="J16" s="411"/>
      <c r="K16" s="32"/>
      <c r="L16" s="196"/>
      <c r="M16" s="35">
        <v>1.0229999999999999</v>
      </c>
      <c r="N16" s="15"/>
      <c r="O16" s="24">
        <f t="shared" si="2"/>
        <v>0</v>
      </c>
      <c r="P16" s="15"/>
      <c r="Q16" s="24">
        <f t="shared" si="3"/>
        <v>0</v>
      </c>
      <c r="R16" s="15"/>
      <c r="S16" s="24">
        <f t="shared" si="4"/>
        <v>0</v>
      </c>
      <c r="T16" s="15"/>
      <c r="U16" s="24">
        <f t="shared" si="5"/>
        <v>0</v>
      </c>
      <c r="V16" s="15"/>
      <c r="W16" s="26">
        <f t="shared" si="6"/>
        <v>0</v>
      </c>
      <c r="X16" s="26">
        <f t="shared" si="1"/>
        <v>0</v>
      </c>
      <c r="Y16" s="183"/>
      <c r="Z16" s="183"/>
      <c r="AA16" s="183"/>
      <c r="AB16" s="183"/>
      <c r="AC16" s="183"/>
      <c r="AD16" s="183"/>
      <c r="AE16" s="183"/>
    </row>
    <row r="17" spans="1:123" s="6" customFormat="1" ht="15" thickBot="1" x14ac:dyDescent="0.35">
      <c r="A17" s="184">
        <f t="shared" si="0"/>
        <v>0</v>
      </c>
      <c r="B17" s="420"/>
      <c r="C17" s="420"/>
      <c r="D17" s="184"/>
      <c r="E17" s="411" t="s">
        <v>108</v>
      </c>
      <c r="F17" s="411"/>
      <c r="G17" s="411"/>
      <c r="H17" s="411"/>
      <c r="I17" s="411"/>
      <c r="J17" s="411"/>
      <c r="K17" s="33"/>
      <c r="L17" s="197"/>
      <c r="M17" s="35">
        <v>1.0229999999999999</v>
      </c>
      <c r="N17" s="18"/>
      <c r="O17" s="24">
        <f t="shared" si="2"/>
        <v>0</v>
      </c>
      <c r="P17" s="18"/>
      <c r="Q17" s="24">
        <f t="shared" si="3"/>
        <v>0</v>
      </c>
      <c r="R17" s="18"/>
      <c r="S17" s="24">
        <f t="shared" si="4"/>
        <v>0</v>
      </c>
      <c r="T17" s="18"/>
      <c r="U17" s="24">
        <f t="shared" si="5"/>
        <v>0</v>
      </c>
      <c r="V17" s="18"/>
      <c r="W17" s="26">
        <f t="shared" si="6"/>
        <v>0</v>
      </c>
      <c r="X17" s="27">
        <f t="shared" si="1"/>
        <v>0</v>
      </c>
      <c r="Y17" s="190"/>
      <c r="Z17" s="190"/>
      <c r="AA17" s="190"/>
      <c r="AB17" s="190"/>
      <c r="AC17" s="190"/>
      <c r="AD17" s="190"/>
      <c r="AE17" s="190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</row>
    <row r="18" spans="1:123" s="23" customFormat="1" ht="15" thickBot="1" x14ac:dyDescent="0.35">
      <c r="A18" s="187" t="s">
        <v>34</v>
      </c>
      <c r="B18" s="187"/>
      <c r="C18" s="187"/>
      <c r="D18" s="187"/>
      <c r="E18" s="374"/>
      <c r="F18" s="374"/>
      <c r="G18" s="374"/>
      <c r="H18" s="374"/>
      <c r="I18" s="374"/>
      <c r="J18" s="374"/>
      <c r="K18" s="187"/>
      <c r="L18" s="187"/>
      <c r="M18" s="203"/>
      <c r="N18" s="187"/>
      <c r="O18" s="25">
        <f>SUM(O11:O17)</f>
        <v>25.574999999999996</v>
      </c>
      <c r="P18" s="187"/>
      <c r="Q18" s="25">
        <f>SUM(Q11:Q17)</f>
        <v>0</v>
      </c>
      <c r="R18" s="187"/>
      <c r="S18" s="25">
        <f>SUM(S11:S17)</f>
        <v>0</v>
      </c>
      <c r="T18" s="187"/>
      <c r="U18" s="25">
        <f>SUM(U11:U17)</f>
        <v>0</v>
      </c>
      <c r="V18" s="187"/>
      <c r="W18" s="28">
        <f>SUM(W11:W17)</f>
        <v>0</v>
      </c>
      <c r="X18" s="28">
        <f>SUM(X11:X17)</f>
        <v>25.574999999999996</v>
      </c>
      <c r="Y18" s="190"/>
      <c r="Z18" s="190"/>
      <c r="AA18" s="190"/>
      <c r="AB18" s="190"/>
      <c r="AC18" s="190"/>
      <c r="AD18" s="190"/>
      <c r="AE18" s="190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</row>
    <row r="19" spans="1:123" ht="15" thickTop="1" x14ac:dyDescent="0.3">
      <c r="A19" s="183"/>
      <c r="B19" s="183"/>
      <c r="C19" s="183"/>
      <c r="D19" s="183"/>
      <c r="E19" s="438"/>
      <c r="F19" s="438"/>
      <c r="G19" s="438"/>
      <c r="H19" s="438"/>
      <c r="I19" s="438"/>
      <c r="J19" s="438"/>
      <c r="K19" s="183"/>
      <c r="L19" s="183"/>
      <c r="M19" s="191"/>
      <c r="N19" s="183"/>
      <c r="O19" s="191"/>
      <c r="P19" s="183"/>
      <c r="Q19" s="191"/>
      <c r="R19" s="183"/>
      <c r="S19" s="191"/>
      <c r="T19" s="183"/>
      <c r="U19" s="191"/>
      <c r="V19" s="183"/>
      <c r="W19" s="14"/>
      <c r="X19" s="14"/>
      <c r="Y19" s="190"/>
      <c r="Z19" s="190"/>
      <c r="AA19" s="190"/>
      <c r="AB19" s="190"/>
      <c r="AC19" s="190"/>
      <c r="AD19" s="190"/>
      <c r="AE19" s="190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</row>
    <row r="20" spans="1:123" x14ac:dyDescent="0.3">
      <c r="A20" s="185" t="s">
        <v>30</v>
      </c>
      <c r="B20" s="183"/>
      <c r="C20" s="183"/>
      <c r="D20" s="183"/>
      <c r="E20" s="411"/>
      <c r="F20" s="411"/>
      <c r="G20" s="411"/>
      <c r="H20" s="411"/>
      <c r="I20" s="411"/>
      <c r="J20" s="411"/>
      <c r="K20" s="183"/>
      <c r="L20" s="183"/>
      <c r="M20" s="191"/>
      <c r="N20" s="183"/>
      <c r="O20" s="191"/>
      <c r="P20" s="183"/>
      <c r="Q20" s="191"/>
      <c r="R20" s="183"/>
      <c r="S20" s="191"/>
      <c r="T20" s="183"/>
      <c r="U20" s="191"/>
      <c r="V20" s="183"/>
      <c r="W20" s="14"/>
      <c r="X20" s="14"/>
      <c r="Y20" s="190"/>
      <c r="Z20" s="190"/>
      <c r="AA20" s="190"/>
      <c r="AB20" s="190"/>
      <c r="AC20" s="190"/>
      <c r="AD20" s="190"/>
      <c r="AE20" s="190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ht="30.6" customHeight="1" x14ac:dyDescent="0.3">
      <c r="A21" s="183" t="s">
        <v>5</v>
      </c>
      <c r="B21" s="185" t="s">
        <v>6</v>
      </c>
      <c r="C21" s="183"/>
      <c r="D21" s="185" t="s">
        <v>7</v>
      </c>
      <c r="E21" s="435" t="s">
        <v>40</v>
      </c>
      <c r="F21" s="435"/>
      <c r="G21" s="435"/>
      <c r="H21" s="435"/>
      <c r="I21" s="435"/>
      <c r="J21" s="435"/>
      <c r="K21" s="185" t="s">
        <v>8</v>
      </c>
      <c r="L21" s="198"/>
      <c r="M21" s="172" t="s">
        <v>10</v>
      </c>
      <c r="N21" s="183"/>
      <c r="O21" s="191"/>
      <c r="P21" s="183"/>
      <c r="Q21" s="191"/>
      <c r="R21" s="183"/>
      <c r="S21" s="191"/>
      <c r="T21" s="183"/>
      <c r="U21" s="191"/>
      <c r="V21" s="183"/>
      <c r="W21" s="14"/>
      <c r="X21" s="14"/>
      <c r="Y21" s="74"/>
      <c r="Z21" s="190"/>
      <c r="AA21" s="190"/>
      <c r="AB21" s="190"/>
      <c r="AC21" s="190"/>
      <c r="AD21" s="190"/>
      <c r="AE21" s="190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x14ac:dyDescent="0.3">
      <c r="A22" s="183">
        <f t="shared" ref="A22:A27" si="7">SUM(N22,P22,R22,T22,V22)</f>
        <v>0</v>
      </c>
      <c r="B22" s="411"/>
      <c r="C22" s="411"/>
      <c r="D22" s="76"/>
      <c r="E22" s="436" t="s">
        <v>108</v>
      </c>
      <c r="F22" s="436"/>
      <c r="G22" s="436"/>
      <c r="H22" s="436"/>
      <c r="I22" s="436"/>
      <c r="J22" s="436"/>
      <c r="K22" s="32"/>
      <c r="L22" s="196"/>
      <c r="M22" s="35">
        <v>1.0229999999999999</v>
      </c>
      <c r="N22" s="29"/>
      <c r="O22" s="30">
        <f>K22*M22*N22</f>
        <v>0</v>
      </c>
      <c r="P22" s="77"/>
      <c r="Q22" s="30">
        <f>K22*(M22^2)*P22</f>
        <v>0</v>
      </c>
      <c r="R22" s="29"/>
      <c r="S22" s="30">
        <f>K22*(M22^3)*R22</f>
        <v>0</v>
      </c>
      <c r="T22" s="29"/>
      <c r="U22" s="30">
        <f>K22*(M22^4)*T22</f>
        <v>0</v>
      </c>
      <c r="V22" s="29"/>
      <c r="W22" s="31">
        <f>K22*(M22^5)*V22</f>
        <v>0</v>
      </c>
      <c r="X22" s="31">
        <f t="shared" ref="X22:X27" si="8">SUM(W22,U22,S22,Q22,O22)</f>
        <v>0</v>
      </c>
      <c r="Y22" s="190"/>
      <c r="Z22" s="190"/>
      <c r="AA22" s="190"/>
      <c r="AB22" s="190"/>
      <c r="AC22" s="190"/>
      <c r="AD22" s="190"/>
      <c r="AE22" s="190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x14ac:dyDescent="0.3">
      <c r="A23" s="183">
        <f t="shared" si="7"/>
        <v>0</v>
      </c>
      <c r="B23" s="411"/>
      <c r="C23" s="411"/>
      <c r="D23" s="186"/>
      <c r="E23" s="436" t="s">
        <v>108</v>
      </c>
      <c r="F23" s="436"/>
      <c r="G23" s="436"/>
      <c r="H23" s="436"/>
      <c r="I23" s="436"/>
      <c r="J23" s="436"/>
      <c r="K23" s="32"/>
      <c r="L23" s="196"/>
      <c r="M23" s="35">
        <v>1.0229999999999999</v>
      </c>
      <c r="N23" s="29"/>
      <c r="O23" s="30">
        <f t="shared" ref="O23:O27" si="9">K23*M23*N23</f>
        <v>0</v>
      </c>
      <c r="P23" s="29"/>
      <c r="Q23" s="30">
        <f t="shared" ref="Q23:Q27" si="10">K23*(M23^2)*P23</f>
        <v>0</v>
      </c>
      <c r="R23" s="29"/>
      <c r="S23" s="30">
        <f t="shared" ref="S23:S27" si="11">K23*(M23^3)*R23</f>
        <v>0</v>
      </c>
      <c r="T23" s="29"/>
      <c r="U23" s="30">
        <f t="shared" ref="U23:U27" si="12">K23*(M23^4)*T23</f>
        <v>0</v>
      </c>
      <c r="V23" s="29"/>
      <c r="W23" s="31">
        <f t="shared" ref="W23:W27" si="13">K23*(M23^5)*V23</f>
        <v>0</v>
      </c>
      <c r="X23" s="31">
        <f t="shared" si="8"/>
        <v>0</v>
      </c>
      <c r="Y23" s="190"/>
      <c r="Z23" s="190"/>
      <c r="AA23" s="190"/>
      <c r="AB23" s="190"/>
      <c r="AC23" s="190"/>
      <c r="AD23" s="190"/>
      <c r="AE23" s="190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x14ac:dyDescent="0.3">
      <c r="A24" s="183">
        <f t="shared" si="7"/>
        <v>0</v>
      </c>
      <c r="B24" s="411"/>
      <c r="C24" s="411"/>
      <c r="D24" s="186"/>
      <c r="E24" s="436" t="s">
        <v>108</v>
      </c>
      <c r="F24" s="436"/>
      <c r="G24" s="436"/>
      <c r="H24" s="436"/>
      <c r="I24" s="436"/>
      <c r="J24" s="436"/>
      <c r="K24" s="32"/>
      <c r="L24" s="196"/>
      <c r="M24" s="35">
        <v>1.0229999999999999</v>
      </c>
      <c r="N24" s="29"/>
      <c r="O24" s="30">
        <f t="shared" si="9"/>
        <v>0</v>
      </c>
      <c r="P24" s="29"/>
      <c r="Q24" s="30">
        <f t="shared" si="10"/>
        <v>0</v>
      </c>
      <c r="R24" s="29"/>
      <c r="S24" s="30">
        <f t="shared" si="11"/>
        <v>0</v>
      </c>
      <c r="T24" s="29"/>
      <c r="U24" s="30">
        <f t="shared" si="12"/>
        <v>0</v>
      </c>
      <c r="V24" s="29"/>
      <c r="W24" s="31">
        <f t="shared" si="13"/>
        <v>0</v>
      </c>
      <c r="X24" s="31">
        <f t="shared" si="8"/>
        <v>0</v>
      </c>
      <c r="Y24" s="190"/>
      <c r="Z24" s="190"/>
      <c r="AA24" s="190"/>
      <c r="AB24" s="190"/>
      <c r="AC24" s="190"/>
      <c r="AD24" s="190"/>
      <c r="AE24" s="190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x14ac:dyDescent="0.3">
      <c r="A25" s="183">
        <f t="shared" si="7"/>
        <v>0</v>
      </c>
      <c r="B25" s="411"/>
      <c r="C25" s="411"/>
      <c r="D25" s="186"/>
      <c r="E25" s="436" t="s">
        <v>108</v>
      </c>
      <c r="F25" s="436"/>
      <c r="G25" s="436"/>
      <c r="H25" s="436"/>
      <c r="I25" s="436"/>
      <c r="J25" s="436"/>
      <c r="K25" s="32"/>
      <c r="L25" s="196"/>
      <c r="M25" s="35">
        <v>1.0229999999999999</v>
      </c>
      <c r="N25" s="29"/>
      <c r="O25" s="30">
        <f t="shared" si="9"/>
        <v>0</v>
      </c>
      <c r="P25" s="29"/>
      <c r="Q25" s="30">
        <f t="shared" si="10"/>
        <v>0</v>
      </c>
      <c r="R25" s="29"/>
      <c r="S25" s="30">
        <f t="shared" si="11"/>
        <v>0</v>
      </c>
      <c r="T25" s="29"/>
      <c r="U25" s="30">
        <f t="shared" si="12"/>
        <v>0</v>
      </c>
      <c r="V25" s="29"/>
      <c r="W25" s="31">
        <f t="shared" si="13"/>
        <v>0</v>
      </c>
      <c r="X25" s="31">
        <f t="shared" si="8"/>
        <v>0</v>
      </c>
      <c r="Y25" s="190"/>
      <c r="Z25" s="190"/>
      <c r="AA25" s="190"/>
      <c r="AB25" s="190"/>
      <c r="AC25" s="190"/>
      <c r="AD25" s="190"/>
      <c r="AE25" s="190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x14ac:dyDescent="0.3">
      <c r="A26" s="183">
        <f t="shared" si="7"/>
        <v>0</v>
      </c>
      <c r="B26" s="411"/>
      <c r="C26" s="411"/>
      <c r="D26" s="186"/>
      <c r="E26" s="436" t="s">
        <v>108</v>
      </c>
      <c r="F26" s="436"/>
      <c r="G26" s="436"/>
      <c r="H26" s="436"/>
      <c r="I26" s="436"/>
      <c r="J26" s="436"/>
      <c r="K26" s="32"/>
      <c r="L26" s="196"/>
      <c r="M26" s="35">
        <v>1.0229999999999999</v>
      </c>
      <c r="N26" s="29"/>
      <c r="O26" s="30">
        <f t="shared" si="9"/>
        <v>0</v>
      </c>
      <c r="P26" s="29"/>
      <c r="Q26" s="30">
        <f t="shared" si="10"/>
        <v>0</v>
      </c>
      <c r="R26" s="29"/>
      <c r="S26" s="30">
        <f t="shared" si="11"/>
        <v>0</v>
      </c>
      <c r="T26" s="29"/>
      <c r="U26" s="30">
        <f t="shared" si="12"/>
        <v>0</v>
      </c>
      <c r="V26" s="29"/>
      <c r="W26" s="31">
        <f t="shared" si="13"/>
        <v>0</v>
      </c>
      <c r="X26" s="31">
        <f t="shared" si="8"/>
        <v>0</v>
      </c>
      <c r="Y26" s="190"/>
      <c r="Z26" s="190"/>
      <c r="AA26" s="190"/>
      <c r="AB26" s="190"/>
      <c r="AC26" s="190"/>
      <c r="AD26" s="190"/>
      <c r="AE26" s="190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6" customFormat="1" ht="15" thickBot="1" x14ac:dyDescent="0.35">
      <c r="A27" s="46">
        <f t="shared" si="7"/>
        <v>0</v>
      </c>
      <c r="B27" s="420"/>
      <c r="C27" s="420"/>
      <c r="D27" s="68"/>
      <c r="E27" s="436" t="s">
        <v>108</v>
      </c>
      <c r="F27" s="436"/>
      <c r="G27" s="436"/>
      <c r="H27" s="436"/>
      <c r="I27" s="436"/>
      <c r="J27" s="436"/>
      <c r="K27" s="33"/>
      <c r="L27" s="197"/>
      <c r="M27" s="37"/>
      <c r="N27" s="38"/>
      <c r="O27" s="30">
        <f t="shared" si="9"/>
        <v>0</v>
      </c>
      <c r="P27" s="40"/>
      <c r="Q27" s="30">
        <f t="shared" si="10"/>
        <v>0</v>
      </c>
      <c r="R27" s="40"/>
      <c r="S27" s="30">
        <f t="shared" si="11"/>
        <v>0</v>
      </c>
      <c r="T27" s="40"/>
      <c r="U27" s="39">
        <f t="shared" si="12"/>
        <v>0</v>
      </c>
      <c r="V27" s="40"/>
      <c r="W27" s="31">
        <f t="shared" si="13"/>
        <v>0</v>
      </c>
      <c r="X27" s="41">
        <f t="shared" si="8"/>
        <v>0</v>
      </c>
      <c r="Y27" s="190"/>
      <c r="Z27" s="190"/>
      <c r="AA27" s="190"/>
      <c r="AB27" s="190"/>
      <c r="AC27" s="190"/>
      <c r="AD27" s="190"/>
      <c r="AE27" s="190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42" customFormat="1" x14ac:dyDescent="0.3">
      <c r="A28" s="190"/>
      <c r="B28" s="190"/>
      <c r="C28" s="190"/>
      <c r="D28" s="190"/>
      <c r="E28" s="410"/>
      <c r="F28" s="410"/>
      <c r="G28" s="410"/>
      <c r="H28" s="428" t="s">
        <v>20</v>
      </c>
      <c r="I28" s="428"/>
      <c r="J28" s="428"/>
      <c r="K28" s="428"/>
      <c r="L28" s="428"/>
      <c r="M28" s="423"/>
      <c r="N28" s="43"/>
      <c r="O28" s="339">
        <f>SUM(O22:O27)</f>
        <v>0</v>
      </c>
      <c r="P28" s="190"/>
      <c r="Q28" s="339">
        <f>SUM(Q22:Q27)</f>
        <v>0</v>
      </c>
      <c r="R28" s="190"/>
      <c r="S28" s="339">
        <f>SUM(S22:S27)</f>
        <v>0</v>
      </c>
      <c r="T28" s="190"/>
      <c r="U28" s="44">
        <f>SUM(U22:U27)</f>
        <v>0</v>
      </c>
      <c r="V28" s="190"/>
      <c r="W28" s="261">
        <f>SUM(W22:W27)</f>
        <v>0</v>
      </c>
      <c r="X28" s="45">
        <f>SUM(X22:X27)</f>
        <v>0</v>
      </c>
      <c r="Y28" s="190"/>
      <c r="Z28" s="190"/>
      <c r="AA28" s="190"/>
      <c r="AB28" s="190"/>
      <c r="AC28" s="190"/>
      <c r="AD28" s="190"/>
      <c r="AE28" s="190"/>
    </row>
    <row r="29" spans="1:123" ht="31.2" customHeight="1" x14ac:dyDescent="0.3">
      <c r="A29" s="183"/>
      <c r="B29" s="419" t="s">
        <v>19</v>
      </c>
      <c r="C29" s="419"/>
      <c r="D29" s="419"/>
      <c r="E29" s="411"/>
      <c r="F29" s="411"/>
      <c r="G29" s="411"/>
      <c r="H29" s="411"/>
      <c r="I29" s="411"/>
      <c r="J29" s="411"/>
      <c r="K29" s="185" t="s">
        <v>140</v>
      </c>
      <c r="L29" s="183"/>
      <c r="M29" s="191"/>
      <c r="N29" s="183" t="s">
        <v>16</v>
      </c>
      <c r="O29" s="191"/>
      <c r="P29" s="183" t="s">
        <v>16</v>
      </c>
      <c r="Q29" s="191"/>
      <c r="R29" s="183" t="s">
        <v>16</v>
      </c>
      <c r="S29" s="191"/>
      <c r="T29" s="183" t="s">
        <v>16</v>
      </c>
      <c r="U29" s="191"/>
      <c r="V29" s="183" t="s">
        <v>16</v>
      </c>
      <c r="W29" s="14"/>
      <c r="X29" s="14"/>
      <c r="Y29" s="190"/>
      <c r="Z29" s="190"/>
      <c r="AA29" s="190"/>
      <c r="AB29" s="190"/>
      <c r="AC29" s="190"/>
      <c r="AD29" s="190"/>
      <c r="AE29" s="190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x14ac:dyDescent="0.3">
      <c r="A30" s="183">
        <f>SUM(N30,P30,R30,T30,V30)</f>
        <v>0</v>
      </c>
      <c r="B30" s="411" t="s">
        <v>118</v>
      </c>
      <c r="C30" s="411"/>
      <c r="D30" s="411"/>
      <c r="E30" s="411"/>
      <c r="F30" s="411"/>
      <c r="G30" s="411"/>
      <c r="H30" s="411"/>
      <c r="I30" s="411"/>
      <c r="J30" s="411"/>
      <c r="K30" s="32"/>
      <c r="L30" s="183"/>
      <c r="M30" s="191">
        <v>1.01</v>
      </c>
      <c r="N30" s="29"/>
      <c r="O30" s="30">
        <f>K30*M30*N30</f>
        <v>0</v>
      </c>
      <c r="P30" s="29"/>
      <c r="Q30" s="30">
        <f>K30*(M30^2)*P30</f>
        <v>0</v>
      </c>
      <c r="R30" s="29"/>
      <c r="S30" s="30">
        <f>K30*(M30^3)*R30</f>
        <v>0</v>
      </c>
      <c r="T30" s="29"/>
      <c r="U30" s="30">
        <f>K30*(M30^4)*T30</f>
        <v>0</v>
      </c>
      <c r="V30" s="29"/>
      <c r="W30" s="31">
        <f>K30*(M30^5)*V30</f>
        <v>0</v>
      </c>
      <c r="X30" s="31">
        <f t="shared" ref="X30:X35" si="14">SUM(W30,U30,S30,Q30,O30)</f>
        <v>0</v>
      </c>
      <c r="Y30" s="190"/>
      <c r="Z30" s="190"/>
      <c r="AA30" s="190"/>
      <c r="AB30" s="190"/>
      <c r="AC30" s="190"/>
      <c r="AD30" s="190"/>
      <c r="AE30" s="190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x14ac:dyDescent="0.3">
      <c r="A31" s="183">
        <f>SUM(N31,P31,R31,T31,V31)</f>
        <v>0</v>
      </c>
      <c r="B31" s="411" t="s">
        <v>119</v>
      </c>
      <c r="C31" s="411"/>
      <c r="D31" s="411"/>
      <c r="E31" s="411"/>
      <c r="F31" s="411"/>
      <c r="G31" s="411"/>
      <c r="H31" s="411"/>
      <c r="I31" s="411"/>
      <c r="J31" s="411"/>
      <c r="K31" s="32"/>
      <c r="L31" s="183"/>
      <c r="M31" s="191">
        <v>1.01</v>
      </c>
      <c r="N31" s="29"/>
      <c r="O31" s="30">
        <f t="shared" ref="O31:O34" si="15">K31*M31*N31</f>
        <v>0</v>
      </c>
      <c r="P31" s="29"/>
      <c r="Q31" s="30">
        <f t="shared" ref="Q31:Q34" si="16">K31*(M31^2)*P31</f>
        <v>0</v>
      </c>
      <c r="R31" s="29"/>
      <c r="S31" s="30">
        <f t="shared" ref="S31:S34" si="17">K31*(M31^3)*R31</f>
        <v>0</v>
      </c>
      <c r="T31" s="29"/>
      <c r="U31" s="30">
        <f t="shared" ref="U31:U34" si="18">K31*(M31^4)*T31</f>
        <v>0</v>
      </c>
      <c r="V31" s="29"/>
      <c r="W31" s="31">
        <f t="shared" ref="W31:W34" si="19">K31*(M31^5)*V31</f>
        <v>0</v>
      </c>
      <c r="X31" s="31">
        <f t="shared" si="14"/>
        <v>0</v>
      </c>
      <c r="Y31" s="190"/>
      <c r="Z31" s="190"/>
      <c r="AA31" s="190"/>
      <c r="AB31" s="190"/>
      <c r="AC31" s="190"/>
      <c r="AD31" s="190"/>
      <c r="AE31" s="190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x14ac:dyDescent="0.3">
      <c r="A32" s="183">
        <f>SUM(N32,P32,R32,T32,V32)</f>
        <v>0</v>
      </c>
      <c r="B32" s="411" t="s">
        <v>118</v>
      </c>
      <c r="C32" s="411"/>
      <c r="D32" s="411"/>
      <c r="E32" s="411"/>
      <c r="F32" s="411"/>
      <c r="G32" s="411"/>
      <c r="H32" s="411"/>
      <c r="I32" s="411"/>
      <c r="J32" s="411"/>
      <c r="K32" s="32"/>
      <c r="L32" s="183"/>
      <c r="M32" s="191">
        <v>1.01</v>
      </c>
      <c r="N32" s="29"/>
      <c r="O32" s="30">
        <f t="shared" si="15"/>
        <v>0</v>
      </c>
      <c r="P32" s="29"/>
      <c r="Q32" s="30">
        <f t="shared" si="16"/>
        <v>0</v>
      </c>
      <c r="R32" s="29"/>
      <c r="S32" s="30">
        <f t="shared" si="17"/>
        <v>0</v>
      </c>
      <c r="T32" s="29"/>
      <c r="U32" s="30">
        <f t="shared" si="18"/>
        <v>0</v>
      </c>
      <c r="V32" s="29"/>
      <c r="W32" s="31">
        <f t="shared" si="19"/>
        <v>0</v>
      </c>
      <c r="X32" s="31">
        <f t="shared" si="14"/>
        <v>0</v>
      </c>
      <c r="Y32" s="190"/>
      <c r="Z32" s="190"/>
      <c r="AA32" s="190"/>
      <c r="AB32" s="190"/>
      <c r="AC32" s="190"/>
      <c r="AD32" s="190"/>
      <c r="AE32" s="190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x14ac:dyDescent="0.3">
      <c r="A33" s="183">
        <f>SUM(N33,P33,R33,T33,V33)</f>
        <v>0</v>
      </c>
      <c r="B33" s="411" t="s">
        <v>120</v>
      </c>
      <c r="C33" s="411"/>
      <c r="D33" s="411"/>
      <c r="E33" s="411"/>
      <c r="F33" s="411"/>
      <c r="G33" s="411"/>
      <c r="H33" s="411"/>
      <c r="I33" s="411"/>
      <c r="J33" s="411"/>
      <c r="K33" s="32"/>
      <c r="L33" s="183"/>
      <c r="M33" s="191">
        <v>1.01</v>
      </c>
      <c r="N33" s="29"/>
      <c r="O33" s="30">
        <f t="shared" si="15"/>
        <v>0</v>
      </c>
      <c r="P33" s="29"/>
      <c r="Q33" s="30">
        <f t="shared" si="16"/>
        <v>0</v>
      </c>
      <c r="R33" s="29"/>
      <c r="S33" s="30">
        <f t="shared" si="17"/>
        <v>0</v>
      </c>
      <c r="T33" s="29"/>
      <c r="U33" s="30">
        <f t="shared" si="18"/>
        <v>0</v>
      </c>
      <c r="V33" s="29"/>
      <c r="W33" s="31">
        <f t="shared" si="19"/>
        <v>0</v>
      </c>
      <c r="X33" s="31">
        <f t="shared" si="14"/>
        <v>0</v>
      </c>
      <c r="Y33" s="190"/>
      <c r="Z33" s="190"/>
      <c r="AA33" s="190"/>
      <c r="AB33" s="190"/>
      <c r="AC33" s="190"/>
      <c r="AD33" s="190"/>
      <c r="AE33" s="190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6" customFormat="1" ht="15" thickBot="1" x14ac:dyDescent="0.35">
      <c r="A34" s="184">
        <f>SUM(N34,P34,R34,T34,V34)</f>
        <v>0</v>
      </c>
      <c r="B34" s="411" t="s">
        <v>119</v>
      </c>
      <c r="C34" s="411"/>
      <c r="D34" s="411"/>
      <c r="E34" s="420"/>
      <c r="F34" s="420"/>
      <c r="G34" s="420"/>
      <c r="H34" s="420"/>
      <c r="I34" s="420"/>
      <c r="J34" s="420"/>
      <c r="K34" s="33"/>
      <c r="L34" s="184"/>
      <c r="M34" s="199">
        <v>1.01</v>
      </c>
      <c r="N34" s="38"/>
      <c r="O34" s="39">
        <f t="shared" si="15"/>
        <v>0</v>
      </c>
      <c r="P34" s="38"/>
      <c r="Q34" s="39">
        <f t="shared" si="16"/>
        <v>0</v>
      </c>
      <c r="R34" s="38"/>
      <c r="S34" s="30">
        <f t="shared" si="17"/>
        <v>0</v>
      </c>
      <c r="T34" s="38"/>
      <c r="U34" s="30">
        <f t="shared" si="18"/>
        <v>0</v>
      </c>
      <c r="V34" s="38"/>
      <c r="W34" s="31">
        <f t="shared" si="19"/>
        <v>0</v>
      </c>
      <c r="X34" s="41">
        <f t="shared" si="14"/>
        <v>0</v>
      </c>
      <c r="Y34" s="190"/>
      <c r="Z34" s="190"/>
      <c r="AA34" s="190"/>
      <c r="AB34" s="190"/>
      <c r="AC34" s="190"/>
      <c r="AD34" s="190"/>
      <c r="AE34" s="190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x14ac:dyDescent="0.3">
      <c r="A35" s="411"/>
      <c r="B35" s="411"/>
      <c r="C35" s="411"/>
      <c r="D35" s="411"/>
      <c r="E35" s="411"/>
      <c r="F35" s="411"/>
      <c r="G35" s="411"/>
      <c r="H35" s="439" t="s">
        <v>20</v>
      </c>
      <c r="I35" s="439"/>
      <c r="J35" s="439"/>
      <c r="K35" s="439"/>
      <c r="L35" s="439"/>
      <c r="M35" s="440"/>
      <c r="N35" s="183"/>
      <c r="O35" s="44">
        <f>SUM(O30:O34)</f>
        <v>0</v>
      </c>
      <c r="P35" s="183"/>
      <c r="Q35" s="44">
        <f>SUM(Q30:Q34)</f>
        <v>0</v>
      </c>
      <c r="R35" s="183"/>
      <c r="S35" s="339">
        <f>SUM(S30:S34)</f>
        <v>0</v>
      </c>
      <c r="T35" s="183"/>
      <c r="U35" s="339">
        <f>SUM(U30:U34)</f>
        <v>0</v>
      </c>
      <c r="V35" s="183"/>
      <c r="W35" s="261">
        <f>SUM(W30:W34)</f>
        <v>0</v>
      </c>
      <c r="X35" s="45">
        <f t="shared" si="14"/>
        <v>0</v>
      </c>
      <c r="Y35" s="190"/>
      <c r="Z35" s="190"/>
      <c r="AA35" s="190"/>
      <c r="AB35" s="190"/>
      <c r="AC35" s="190"/>
      <c r="AD35" s="190"/>
      <c r="AE35" s="190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x14ac:dyDescent="0.3">
      <c r="A36" s="444"/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5"/>
      <c r="N36" s="183"/>
      <c r="O36" s="191"/>
      <c r="P36" s="183"/>
      <c r="Q36" s="191"/>
      <c r="R36" s="183"/>
      <c r="S36" s="191"/>
      <c r="T36" s="183"/>
      <c r="U36" s="191"/>
      <c r="V36" s="183"/>
      <c r="W36" s="14"/>
      <c r="X36" s="14"/>
      <c r="Y36" s="190"/>
      <c r="Z36" s="190"/>
      <c r="AA36" s="190"/>
      <c r="AB36" s="190"/>
      <c r="AC36" s="190"/>
      <c r="AD36" s="190"/>
      <c r="AE36" s="190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57" customFormat="1" ht="15" thickBot="1" x14ac:dyDescent="0.35">
      <c r="A37" s="200"/>
      <c r="B37" s="200"/>
      <c r="C37" s="200"/>
      <c r="D37" s="200"/>
      <c r="E37" s="200"/>
      <c r="F37" s="441"/>
      <c r="G37" s="441"/>
      <c r="H37" s="441"/>
      <c r="I37" s="441"/>
      <c r="J37" s="200" t="s">
        <v>21</v>
      </c>
      <c r="K37" s="200"/>
      <c r="L37" s="200"/>
      <c r="M37" s="54"/>
      <c r="N37" s="200"/>
      <c r="O37" s="55">
        <f>O28+O35</f>
        <v>0</v>
      </c>
      <c r="P37" s="200"/>
      <c r="Q37" s="55">
        <f>Q28+Q35</f>
        <v>0</v>
      </c>
      <c r="R37" s="200"/>
      <c r="S37" s="55">
        <f>S28+S35</f>
        <v>0</v>
      </c>
      <c r="T37" s="200"/>
      <c r="U37" s="55">
        <f>U28+U35</f>
        <v>0</v>
      </c>
      <c r="V37" s="200"/>
      <c r="W37" s="56">
        <f>W28+W35</f>
        <v>0</v>
      </c>
      <c r="X37" s="56">
        <f>X28+X35</f>
        <v>0</v>
      </c>
      <c r="Y37" s="190"/>
      <c r="Z37" s="190"/>
      <c r="AA37" s="190"/>
      <c r="AB37" s="190"/>
      <c r="AC37" s="190"/>
      <c r="AD37" s="190"/>
      <c r="AE37" s="190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61" customFormat="1" ht="15.6" thickTop="1" thickBot="1" x14ac:dyDescent="0.35">
      <c r="A38" s="201"/>
      <c r="B38" s="201"/>
      <c r="C38" s="201"/>
      <c r="D38" s="201"/>
      <c r="E38" s="201"/>
      <c r="F38" s="442"/>
      <c r="G38" s="442"/>
      <c r="H38" s="442"/>
      <c r="I38" s="442"/>
      <c r="J38" s="442"/>
      <c r="K38" s="442"/>
      <c r="L38" s="442"/>
      <c r="M38" s="443"/>
      <c r="N38" s="201"/>
      <c r="O38" s="202"/>
      <c r="P38" s="201"/>
      <c r="Q38" s="202"/>
      <c r="R38" s="201"/>
      <c r="S38" s="202"/>
      <c r="T38" s="201"/>
      <c r="U38" s="202"/>
      <c r="V38" s="201"/>
      <c r="W38" s="60"/>
      <c r="X38" s="60"/>
      <c r="Y38" s="190"/>
      <c r="Z38" s="190"/>
      <c r="AA38" s="190"/>
      <c r="AB38" s="190"/>
      <c r="AC38" s="190"/>
      <c r="AD38" s="190"/>
      <c r="AE38" s="190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49" customFormat="1" ht="15" thickBot="1" x14ac:dyDescent="0.35">
      <c r="A39" s="47"/>
      <c r="B39" s="47"/>
      <c r="C39" s="47"/>
      <c r="D39" s="47"/>
      <c r="E39" s="47"/>
      <c r="F39" s="47"/>
      <c r="G39" s="47"/>
      <c r="H39" s="47"/>
      <c r="I39" s="47"/>
      <c r="J39" s="50" t="s">
        <v>22</v>
      </c>
      <c r="K39" s="47"/>
      <c r="L39" s="47"/>
      <c r="M39" s="48"/>
      <c r="N39" s="47"/>
      <c r="O39" s="51">
        <f>O18+O37</f>
        <v>25.574999999999996</v>
      </c>
      <c r="P39" s="47"/>
      <c r="Q39" s="51">
        <f>Q18+Q37</f>
        <v>0</v>
      </c>
      <c r="R39" s="47"/>
      <c r="S39" s="51">
        <f>S18+S37</f>
        <v>0</v>
      </c>
      <c r="T39" s="47"/>
      <c r="U39" s="51">
        <f>U18+U37</f>
        <v>0</v>
      </c>
      <c r="V39" s="47"/>
      <c r="W39" s="52">
        <f>W18+W37</f>
        <v>0</v>
      </c>
      <c r="X39" s="52">
        <f>X18+X37</f>
        <v>25.574999999999996</v>
      </c>
      <c r="Y39" s="63"/>
      <c r="Z39" s="63"/>
      <c r="AA39" s="63"/>
      <c r="AB39" s="63"/>
      <c r="AC39" s="63"/>
      <c r="AD39" s="63"/>
      <c r="AE39" s="63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</row>
    <row r="40" spans="1:123" x14ac:dyDescent="0.3">
      <c r="A40" s="185" t="s">
        <v>25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91"/>
      <c r="N40" s="399"/>
      <c r="O40" s="400"/>
      <c r="P40" s="395"/>
      <c r="Q40" s="396"/>
      <c r="R40" s="399"/>
      <c r="S40" s="400"/>
      <c r="T40" s="399"/>
      <c r="U40" s="400"/>
      <c r="V40" s="399"/>
      <c r="W40" s="412"/>
      <c r="X40" s="14"/>
      <c r="Y40" s="183"/>
      <c r="Z40" s="183"/>
      <c r="AA40" s="183"/>
      <c r="AB40" s="183"/>
      <c r="AC40" s="183"/>
      <c r="AD40" s="183"/>
      <c r="AE40" s="183"/>
    </row>
    <row r="41" spans="1:123" x14ac:dyDescent="0.3">
      <c r="A41" s="185" t="s">
        <v>26</v>
      </c>
      <c r="B41" s="419" t="s">
        <v>6</v>
      </c>
      <c r="C41" s="419"/>
      <c r="D41" s="419" t="s">
        <v>7</v>
      </c>
      <c r="E41" s="419"/>
      <c r="F41" s="419"/>
      <c r="G41" s="419"/>
      <c r="H41" s="419" t="s">
        <v>18</v>
      </c>
      <c r="I41" s="419"/>
      <c r="J41" s="419"/>
      <c r="K41" s="419"/>
      <c r="L41" s="185" t="s">
        <v>27</v>
      </c>
      <c r="M41" s="191"/>
      <c r="N41" s="378"/>
      <c r="O41" s="379"/>
      <c r="P41" s="384"/>
      <c r="Q41" s="385"/>
      <c r="R41" s="378"/>
      <c r="S41" s="379"/>
      <c r="T41" s="378"/>
      <c r="U41" s="379"/>
      <c r="V41" s="378"/>
      <c r="W41" s="413"/>
      <c r="X41" s="14"/>
      <c r="Y41" s="183"/>
      <c r="Z41" s="183"/>
      <c r="AA41" s="183"/>
      <c r="AB41" s="183"/>
      <c r="AC41" s="183"/>
      <c r="AD41" s="183"/>
      <c r="AE41" s="183"/>
    </row>
    <row r="42" spans="1:123" x14ac:dyDescent="0.3">
      <c r="A42" s="183"/>
      <c r="B42" s="432" t="str">
        <f t="shared" ref="B42:B48" si="20">B11</f>
        <v>John</v>
      </c>
      <c r="C42" s="432"/>
      <c r="D42" s="432" t="str">
        <f t="shared" ref="D42:D48" si="21">D11</f>
        <v>PI</v>
      </c>
      <c r="E42" s="432"/>
      <c r="F42" s="432"/>
      <c r="G42" s="432"/>
      <c r="H42" s="432" t="str">
        <f t="shared" ref="H42:H48" si="22">E11</f>
        <v>AAUP Faculty</v>
      </c>
      <c r="I42" s="432"/>
      <c r="J42" s="432"/>
      <c r="K42" s="432"/>
      <c r="L42" s="165">
        <f>VLOOKUP(H42,Fringe_rates[#All],2,0)</f>
        <v>0.46700000000000003</v>
      </c>
      <c r="M42" s="191"/>
      <c r="N42" s="29"/>
      <c r="O42" s="30">
        <f t="shared" ref="O42:O48" si="23">O11*L42</f>
        <v>11.943524999999999</v>
      </c>
      <c r="P42" s="77"/>
      <c r="Q42" s="30">
        <f t="shared" ref="Q42:Q48" si="24">Q11*L42</f>
        <v>0</v>
      </c>
      <c r="R42" s="77"/>
      <c r="S42" s="30">
        <f t="shared" ref="S42:S48" si="25">S11*L42</f>
        <v>0</v>
      </c>
      <c r="T42" s="77"/>
      <c r="U42" s="30">
        <f t="shared" ref="U42:U48" si="26">U11*L42</f>
        <v>0</v>
      </c>
      <c r="V42" s="77"/>
      <c r="W42" s="31">
        <f t="shared" ref="W42:W48" si="27">W11*L42</f>
        <v>0</v>
      </c>
      <c r="X42" s="31">
        <f t="shared" ref="X42:X48" si="28">SUM(W42,U42,S42,Q42,O42)</f>
        <v>11.943524999999999</v>
      </c>
      <c r="Y42" s="183"/>
      <c r="Z42" s="183"/>
      <c r="AA42" s="183"/>
      <c r="AB42" s="183"/>
      <c r="AC42" s="183"/>
      <c r="AD42" s="183"/>
      <c r="AE42" s="183"/>
    </row>
    <row r="43" spans="1:123" x14ac:dyDescent="0.3">
      <c r="A43" s="183"/>
      <c r="B43" s="432">
        <f t="shared" si="20"/>
        <v>0</v>
      </c>
      <c r="C43" s="432"/>
      <c r="D43" s="432">
        <f t="shared" si="21"/>
        <v>0</v>
      </c>
      <c r="E43" s="432"/>
      <c r="F43" s="432"/>
      <c r="G43" s="432"/>
      <c r="H43" s="432" t="str">
        <f t="shared" si="22"/>
        <v>AAUP Faculty (summer)</v>
      </c>
      <c r="I43" s="432"/>
      <c r="J43" s="432"/>
      <c r="K43" s="432"/>
      <c r="L43" s="165">
        <f>VLOOKUP(H43,Fringe_rates[#All],2,0)</f>
        <v>0.24199999999999999</v>
      </c>
      <c r="M43" s="191"/>
      <c r="N43" s="29"/>
      <c r="O43" s="30">
        <f t="shared" si="23"/>
        <v>0</v>
      </c>
      <c r="P43" s="77"/>
      <c r="Q43" s="30">
        <f t="shared" si="24"/>
        <v>0</v>
      </c>
      <c r="R43" s="77"/>
      <c r="S43" s="30">
        <f t="shared" si="25"/>
        <v>0</v>
      </c>
      <c r="T43" s="77"/>
      <c r="U43" s="30">
        <f t="shared" si="26"/>
        <v>0</v>
      </c>
      <c r="V43" s="77"/>
      <c r="W43" s="31">
        <f t="shared" si="27"/>
        <v>0</v>
      </c>
      <c r="X43" s="31">
        <f t="shared" si="28"/>
        <v>0</v>
      </c>
      <c r="Y43" s="183"/>
      <c r="Z43" s="183"/>
      <c r="AA43" s="183"/>
      <c r="AB43" s="183"/>
      <c r="AC43" s="183"/>
      <c r="AD43" s="183"/>
      <c r="AE43" s="183"/>
    </row>
    <row r="44" spans="1:123" x14ac:dyDescent="0.3">
      <c r="A44" s="183"/>
      <c r="B44" s="432">
        <f t="shared" si="20"/>
        <v>0</v>
      </c>
      <c r="C44" s="432"/>
      <c r="D44" s="432">
        <f t="shared" si="21"/>
        <v>0</v>
      </c>
      <c r="E44" s="432"/>
      <c r="F44" s="432"/>
      <c r="G44" s="432"/>
      <c r="H44" s="432" t="str">
        <f t="shared" si="22"/>
        <v>Choose from list</v>
      </c>
      <c r="I44" s="432"/>
      <c r="J44" s="432"/>
      <c r="K44" s="432"/>
      <c r="L44" s="165">
        <f>VLOOKUP(H44,Fringe_rates[#All],2,0)</f>
        <v>0</v>
      </c>
      <c r="M44" s="191"/>
      <c r="N44" s="29"/>
      <c r="O44" s="30">
        <f t="shared" si="23"/>
        <v>0</v>
      </c>
      <c r="P44" s="77"/>
      <c r="Q44" s="30">
        <f t="shared" si="24"/>
        <v>0</v>
      </c>
      <c r="R44" s="77"/>
      <c r="S44" s="30">
        <f t="shared" si="25"/>
        <v>0</v>
      </c>
      <c r="T44" s="77"/>
      <c r="U44" s="30">
        <f t="shared" si="26"/>
        <v>0</v>
      </c>
      <c r="V44" s="77"/>
      <c r="W44" s="31">
        <f t="shared" si="27"/>
        <v>0</v>
      </c>
      <c r="X44" s="31">
        <f t="shared" si="28"/>
        <v>0</v>
      </c>
      <c r="Y44" s="183"/>
      <c r="Z44" s="183"/>
      <c r="AA44" s="183"/>
      <c r="AB44" s="183"/>
      <c r="AC44" s="183"/>
      <c r="AD44" s="183"/>
      <c r="AE44" s="183"/>
    </row>
    <row r="45" spans="1:123" x14ac:dyDescent="0.3">
      <c r="A45" s="183"/>
      <c r="B45" s="432">
        <f t="shared" si="20"/>
        <v>0</v>
      </c>
      <c r="C45" s="432"/>
      <c r="D45" s="432">
        <f t="shared" si="21"/>
        <v>0</v>
      </c>
      <c r="E45" s="432"/>
      <c r="F45" s="432"/>
      <c r="G45" s="432"/>
      <c r="H45" s="432" t="str">
        <f t="shared" si="22"/>
        <v>Choose from list</v>
      </c>
      <c r="I45" s="432"/>
      <c r="J45" s="432"/>
      <c r="K45" s="432"/>
      <c r="L45" s="165">
        <f>VLOOKUP(H45,Fringe_rates[#All],2,0)</f>
        <v>0</v>
      </c>
      <c r="M45" s="191"/>
      <c r="N45" s="29"/>
      <c r="O45" s="30">
        <f t="shared" si="23"/>
        <v>0</v>
      </c>
      <c r="P45" s="77"/>
      <c r="Q45" s="30">
        <f t="shared" si="24"/>
        <v>0</v>
      </c>
      <c r="R45" s="77"/>
      <c r="S45" s="30">
        <f t="shared" si="25"/>
        <v>0</v>
      </c>
      <c r="T45" s="77"/>
      <c r="U45" s="30">
        <f t="shared" si="26"/>
        <v>0</v>
      </c>
      <c r="V45" s="77"/>
      <c r="W45" s="31">
        <f t="shared" si="27"/>
        <v>0</v>
      </c>
      <c r="X45" s="31">
        <f t="shared" si="28"/>
        <v>0</v>
      </c>
      <c r="Y45" s="183"/>
      <c r="Z45" s="183"/>
      <c r="AA45" s="183"/>
      <c r="AB45" s="183"/>
      <c r="AC45" s="183"/>
      <c r="AD45" s="183"/>
      <c r="AE45" s="183"/>
    </row>
    <row r="46" spans="1:123" x14ac:dyDescent="0.3">
      <c r="A46" s="183"/>
      <c r="B46" s="432">
        <f t="shared" si="20"/>
        <v>0</v>
      </c>
      <c r="C46" s="432"/>
      <c r="D46" s="432">
        <f t="shared" si="21"/>
        <v>0</v>
      </c>
      <c r="E46" s="432"/>
      <c r="F46" s="432"/>
      <c r="G46" s="432"/>
      <c r="H46" s="432" t="str">
        <f t="shared" si="22"/>
        <v>Choose from list</v>
      </c>
      <c r="I46" s="432"/>
      <c r="J46" s="432"/>
      <c r="K46" s="432"/>
      <c r="L46" s="165">
        <f>VLOOKUP(H46,Fringe_rates[#All],2,0)</f>
        <v>0</v>
      </c>
      <c r="M46" s="191"/>
      <c r="N46" s="29"/>
      <c r="O46" s="30">
        <f t="shared" si="23"/>
        <v>0</v>
      </c>
      <c r="P46" s="77"/>
      <c r="Q46" s="30">
        <f t="shared" si="24"/>
        <v>0</v>
      </c>
      <c r="R46" s="77"/>
      <c r="S46" s="30">
        <f t="shared" si="25"/>
        <v>0</v>
      </c>
      <c r="T46" s="77"/>
      <c r="U46" s="30">
        <f t="shared" si="26"/>
        <v>0</v>
      </c>
      <c r="V46" s="77"/>
      <c r="W46" s="31">
        <f t="shared" si="27"/>
        <v>0</v>
      </c>
      <c r="X46" s="31">
        <f t="shared" si="28"/>
        <v>0</v>
      </c>
      <c r="Y46" s="183"/>
      <c r="Z46" s="183"/>
      <c r="AA46" s="183"/>
      <c r="AB46" s="183"/>
      <c r="AC46" s="183"/>
      <c r="AD46" s="183"/>
      <c r="AE46" s="183"/>
    </row>
    <row r="47" spans="1:123" x14ac:dyDescent="0.3">
      <c r="A47" s="183"/>
      <c r="B47" s="432">
        <f t="shared" si="20"/>
        <v>0</v>
      </c>
      <c r="C47" s="432"/>
      <c r="D47" s="432">
        <f t="shared" si="21"/>
        <v>0</v>
      </c>
      <c r="E47" s="432"/>
      <c r="F47" s="432"/>
      <c r="G47" s="432"/>
      <c r="H47" s="432" t="str">
        <f t="shared" si="22"/>
        <v>Choose from list</v>
      </c>
      <c r="I47" s="432"/>
      <c r="J47" s="432"/>
      <c r="K47" s="432"/>
      <c r="L47" s="165">
        <f>VLOOKUP(H47,Fringe_rates[#All],2,0)</f>
        <v>0</v>
      </c>
      <c r="M47" s="191"/>
      <c r="N47" s="29"/>
      <c r="O47" s="30">
        <f t="shared" si="23"/>
        <v>0</v>
      </c>
      <c r="P47" s="77"/>
      <c r="Q47" s="30">
        <f t="shared" si="24"/>
        <v>0</v>
      </c>
      <c r="R47" s="77"/>
      <c r="S47" s="30">
        <f t="shared" si="25"/>
        <v>0</v>
      </c>
      <c r="T47" s="77"/>
      <c r="U47" s="30">
        <f t="shared" si="26"/>
        <v>0</v>
      </c>
      <c r="V47" s="77"/>
      <c r="W47" s="31">
        <f t="shared" si="27"/>
        <v>0</v>
      </c>
      <c r="X47" s="31">
        <f t="shared" si="28"/>
        <v>0</v>
      </c>
      <c r="Y47" s="183"/>
      <c r="Z47" s="183"/>
      <c r="AA47" s="183"/>
      <c r="AB47" s="183"/>
      <c r="AC47" s="183"/>
      <c r="AD47" s="183"/>
      <c r="AE47" s="183"/>
    </row>
    <row r="48" spans="1:123" s="6" customFormat="1" ht="15" thickBot="1" x14ac:dyDescent="0.35">
      <c r="A48" s="184"/>
      <c r="B48" s="433">
        <f t="shared" si="20"/>
        <v>0</v>
      </c>
      <c r="C48" s="433"/>
      <c r="D48" s="433">
        <f t="shared" si="21"/>
        <v>0</v>
      </c>
      <c r="E48" s="433"/>
      <c r="F48" s="433"/>
      <c r="G48" s="433"/>
      <c r="H48" s="432" t="str">
        <f t="shared" si="22"/>
        <v>Choose from list</v>
      </c>
      <c r="I48" s="432"/>
      <c r="J48" s="432"/>
      <c r="K48" s="432"/>
      <c r="L48" s="165">
        <f>VLOOKUP(H48,Fringe_rates[#All],2,0)</f>
        <v>0</v>
      </c>
      <c r="M48" s="199"/>
      <c r="N48" s="38"/>
      <c r="O48" s="39">
        <f t="shared" si="23"/>
        <v>0</v>
      </c>
      <c r="P48" s="40"/>
      <c r="Q48" s="39">
        <f t="shared" si="24"/>
        <v>0</v>
      </c>
      <c r="R48" s="40"/>
      <c r="S48" s="39">
        <f t="shared" si="25"/>
        <v>0</v>
      </c>
      <c r="T48" s="40"/>
      <c r="U48" s="39">
        <f t="shared" si="26"/>
        <v>0</v>
      </c>
      <c r="V48" s="40"/>
      <c r="W48" s="39">
        <f t="shared" si="27"/>
        <v>0</v>
      </c>
      <c r="X48" s="40">
        <f t="shared" si="28"/>
        <v>0</v>
      </c>
      <c r="Y48" s="74"/>
      <c r="Z48" s="190"/>
      <c r="AA48" s="190"/>
      <c r="AB48" s="190"/>
      <c r="AC48" s="190"/>
      <c r="AD48" s="190"/>
      <c r="AE48" s="190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</row>
    <row r="49" spans="1:72" s="23" customFormat="1" ht="15" thickBot="1" x14ac:dyDescent="0.35">
      <c r="A49" s="187" t="s">
        <v>33</v>
      </c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5"/>
      <c r="N49" s="187"/>
      <c r="O49" s="25">
        <f>SUM(O42:O48)</f>
        <v>11.943524999999999</v>
      </c>
      <c r="P49" s="187"/>
      <c r="Q49" s="25">
        <f>SUM(Q42:Q48)</f>
        <v>0</v>
      </c>
      <c r="R49" s="187"/>
      <c r="S49" s="25">
        <f>SUM(S42:S48)</f>
        <v>0</v>
      </c>
      <c r="T49" s="187"/>
      <c r="U49" s="25">
        <f>SUM(U42:U48)</f>
        <v>0</v>
      </c>
      <c r="V49" s="187"/>
      <c r="W49" s="25">
        <f>SUM(W42:W48)</f>
        <v>0</v>
      </c>
      <c r="X49" s="80">
        <f>SUM(X42:X48)</f>
        <v>11.943524999999999</v>
      </c>
      <c r="Y49" s="190"/>
      <c r="Z49" s="190"/>
      <c r="AA49" s="190"/>
      <c r="AB49" s="190"/>
      <c r="AC49" s="190"/>
      <c r="AD49" s="190"/>
      <c r="AE49" s="190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</row>
    <row r="50" spans="1:72" ht="15" thickTop="1" x14ac:dyDescent="0.3">
      <c r="A50" s="183"/>
      <c r="B50" s="438"/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48"/>
      <c r="N50" s="487"/>
      <c r="O50" s="448"/>
      <c r="P50" s="487"/>
      <c r="Q50" s="448"/>
      <c r="R50" s="487"/>
      <c r="S50" s="448"/>
      <c r="T50" s="487"/>
      <c r="U50" s="448"/>
      <c r="V50" s="487"/>
      <c r="W50" s="448"/>
      <c r="X50" s="190"/>
      <c r="Y50" s="74"/>
      <c r="Z50" s="190"/>
      <c r="AA50" s="190"/>
      <c r="AB50" s="190"/>
      <c r="AC50" s="190"/>
      <c r="AD50" s="190"/>
      <c r="AE50" s="190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</row>
    <row r="51" spans="1:72" x14ac:dyDescent="0.3">
      <c r="A51" s="183" t="s">
        <v>30</v>
      </c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379"/>
      <c r="N51" s="378"/>
      <c r="O51" s="379"/>
      <c r="P51" s="378"/>
      <c r="Q51" s="379"/>
      <c r="R51" s="378"/>
      <c r="S51" s="379"/>
      <c r="T51" s="378"/>
      <c r="U51" s="379"/>
      <c r="V51" s="378"/>
      <c r="W51" s="379"/>
      <c r="X51" s="14"/>
      <c r="Y51" s="183"/>
      <c r="Z51" s="183"/>
      <c r="AA51" s="183"/>
      <c r="AB51" s="183"/>
      <c r="AC51" s="183"/>
      <c r="AD51" s="183"/>
      <c r="AE51" s="183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</row>
    <row r="52" spans="1:72" x14ac:dyDescent="0.3">
      <c r="A52" s="183"/>
      <c r="B52" s="411">
        <f t="shared" ref="B52:B56" si="29">B22</f>
        <v>0</v>
      </c>
      <c r="C52" s="411"/>
      <c r="D52" s="434">
        <f t="shared" ref="D52:D56" si="30">D22</f>
        <v>0</v>
      </c>
      <c r="E52" s="411"/>
      <c r="F52" s="411"/>
      <c r="G52" s="411"/>
      <c r="H52" s="432" t="str">
        <f t="shared" ref="H52:H57" si="31">E22</f>
        <v>Choose from list</v>
      </c>
      <c r="I52" s="432"/>
      <c r="J52" s="432"/>
      <c r="K52" s="432"/>
      <c r="L52" s="183">
        <f>VLOOKUP(H52,Fringe_rates[#All],2,0)</f>
        <v>0</v>
      </c>
      <c r="M52" s="191"/>
      <c r="N52" s="29"/>
      <c r="O52" s="30">
        <f t="shared" ref="O52:O57" si="32">O22*L52</f>
        <v>0</v>
      </c>
      <c r="P52" s="29"/>
      <c r="Q52" s="30">
        <f t="shared" ref="Q52:Q57" si="33">Q22*L52</f>
        <v>0</v>
      </c>
      <c r="R52" s="29"/>
      <c r="S52" s="30">
        <f t="shared" ref="S52:S57" si="34">S22*L52</f>
        <v>0</v>
      </c>
      <c r="T52" s="29"/>
      <c r="U52" s="30">
        <f t="shared" ref="U52:U57" si="35">U22*L52</f>
        <v>0</v>
      </c>
      <c r="V52" s="29"/>
      <c r="W52" s="30">
        <f t="shared" ref="W52:W57" si="36">W22*L52</f>
        <v>0</v>
      </c>
      <c r="X52" s="31">
        <f t="shared" ref="X52:X57" si="37">SUM(W52,U52,S52,Q52,O52)</f>
        <v>0</v>
      </c>
      <c r="Y52" s="183"/>
      <c r="Z52" s="183"/>
      <c r="AA52" s="183"/>
      <c r="AB52" s="183"/>
      <c r="AC52" s="183"/>
      <c r="AD52" s="183"/>
      <c r="AE52" s="183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</row>
    <row r="53" spans="1:72" x14ac:dyDescent="0.3">
      <c r="A53" s="183"/>
      <c r="B53" s="411">
        <f t="shared" si="29"/>
        <v>0</v>
      </c>
      <c r="C53" s="411"/>
      <c r="D53" s="411">
        <f t="shared" si="30"/>
        <v>0</v>
      </c>
      <c r="E53" s="411"/>
      <c r="F53" s="411"/>
      <c r="G53" s="411"/>
      <c r="H53" s="432" t="str">
        <f t="shared" si="31"/>
        <v>Choose from list</v>
      </c>
      <c r="I53" s="432"/>
      <c r="J53" s="432"/>
      <c r="K53" s="432"/>
      <c r="L53" s="183">
        <f>VLOOKUP(H53,Fringe_rates[#All],2,0)</f>
        <v>0</v>
      </c>
      <c r="M53" s="191"/>
      <c r="N53" s="29"/>
      <c r="O53" s="30">
        <f t="shared" si="32"/>
        <v>0</v>
      </c>
      <c r="P53" s="29"/>
      <c r="Q53" s="30">
        <f t="shared" si="33"/>
        <v>0</v>
      </c>
      <c r="R53" s="29"/>
      <c r="S53" s="30">
        <f t="shared" si="34"/>
        <v>0</v>
      </c>
      <c r="T53" s="29"/>
      <c r="U53" s="30">
        <f t="shared" si="35"/>
        <v>0</v>
      </c>
      <c r="V53" s="29"/>
      <c r="W53" s="30">
        <f t="shared" si="36"/>
        <v>0</v>
      </c>
      <c r="X53" s="31">
        <f t="shared" si="37"/>
        <v>0</v>
      </c>
      <c r="Y53" s="183"/>
      <c r="Z53" s="183"/>
      <c r="AA53" s="183"/>
      <c r="AB53" s="183"/>
      <c r="AC53" s="183"/>
      <c r="AD53" s="183"/>
      <c r="AE53" s="183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</row>
    <row r="54" spans="1:72" x14ac:dyDescent="0.3">
      <c r="A54" s="183"/>
      <c r="B54" s="411">
        <f t="shared" si="29"/>
        <v>0</v>
      </c>
      <c r="C54" s="411"/>
      <c r="D54" s="411">
        <f t="shared" si="30"/>
        <v>0</v>
      </c>
      <c r="E54" s="411"/>
      <c r="F54" s="411"/>
      <c r="G54" s="411"/>
      <c r="H54" s="432" t="str">
        <f t="shared" si="31"/>
        <v>Choose from list</v>
      </c>
      <c r="I54" s="432"/>
      <c r="J54" s="432"/>
      <c r="K54" s="432"/>
      <c r="L54" s="183">
        <f>VLOOKUP(H54,Fringe_rates[#All],2,0)</f>
        <v>0</v>
      </c>
      <c r="M54" s="191"/>
      <c r="N54" s="29"/>
      <c r="O54" s="30">
        <f t="shared" si="32"/>
        <v>0</v>
      </c>
      <c r="P54" s="29"/>
      <c r="Q54" s="30">
        <f t="shared" si="33"/>
        <v>0</v>
      </c>
      <c r="R54" s="29"/>
      <c r="S54" s="30">
        <f t="shared" si="34"/>
        <v>0</v>
      </c>
      <c r="T54" s="29"/>
      <c r="U54" s="30">
        <f t="shared" si="35"/>
        <v>0</v>
      </c>
      <c r="V54" s="29"/>
      <c r="W54" s="30">
        <f t="shared" si="36"/>
        <v>0</v>
      </c>
      <c r="X54" s="31">
        <f t="shared" si="37"/>
        <v>0</v>
      </c>
      <c r="Y54" s="183"/>
      <c r="Z54" s="183"/>
      <c r="AA54" s="183"/>
      <c r="AB54" s="183"/>
      <c r="AC54" s="183"/>
      <c r="AD54" s="183"/>
      <c r="AE54" s="183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</row>
    <row r="55" spans="1:72" x14ac:dyDescent="0.3">
      <c r="A55" s="183"/>
      <c r="B55" s="411">
        <f t="shared" si="29"/>
        <v>0</v>
      </c>
      <c r="C55" s="411"/>
      <c r="D55" s="411">
        <f t="shared" si="30"/>
        <v>0</v>
      </c>
      <c r="E55" s="411"/>
      <c r="F55" s="411"/>
      <c r="G55" s="411"/>
      <c r="H55" s="432" t="str">
        <f t="shared" si="31"/>
        <v>Choose from list</v>
      </c>
      <c r="I55" s="432"/>
      <c r="J55" s="432"/>
      <c r="K55" s="432"/>
      <c r="L55" s="183">
        <f>VLOOKUP(H55,Fringe_rates[#All],2,0)</f>
        <v>0</v>
      </c>
      <c r="M55" s="191"/>
      <c r="N55" s="29"/>
      <c r="O55" s="30">
        <f t="shared" si="32"/>
        <v>0</v>
      </c>
      <c r="P55" s="29"/>
      <c r="Q55" s="30">
        <f t="shared" si="33"/>
        <v>0</v>
      </c>
      <c r="R55" s="29"/>
      <c r="S55" s="30">
        <f t="shared" si="34"/>
        <v>0</v>
      </c>
      <c r="T55" s="29"/>
      <c r="U55" s="30">
        <f t="shared" si="35"/>
        <v>0</v>
      </c>
      <c r="V55" s="29"/>
      <c r="W55" s="30">
        <f t="shared" si="36"/>
        <v>0</v>
      </c>
      <c r="X55" s="31">
        <f t="shared" si="37"/>
        <v>0</v>
      </c>
      <c r="Y55" s="183"/>
      <c r="Z55" s="183"/>
      <c r="AA55" s="183"/>
      <c r="AB55" s="183"/>
      <c r="AC55" s="183"/>
      <c r="AD55" s="183"/>
      <c r="AE55" s="183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</row>
    <row r="56" spans="1:72" x14ac:dyDescent="0.3">
      <c r="A56" s="183"/>
      <c r="B56" s="411">
        <f t="shared" si="29"/>
        <v>0</v>
      </c>
      <c r="C56" s="411"/>
      <c r="D56" s="411">
        <f t="shared" si="30"/>
        <v>0</v>
      </c>
      <c r="E56" s="411"/>
      <c r="F56" s="411"/>
      <c r="G56" s="411"/>
      <c r="H56" s="432" t="str">
        <f t="shared" si="31"/>
        <v>Choose from list</v>
      </c>
      <c r="I56" s="432"/>
      <c r="J56" s="432"/>
      <c r="K56" s="432"/>
      <c r="L56" s="183">
        <f>VLOOKUP(H56,Fringe_rates[#All],2,0)</f>
        <v>0</v>
      </c>
      <c r="M56" s="191"/>
      <c r="N56" s="341"/>
      <c r="O56" s="30">
        <f t="shared" si="32"/>
        <v>0</v>
      </c>
      <c r="P56" s="340"/>
      <c r="Q56" s="30">
        <f t="shared" si="33"/>
        <v>0</v>
      </c>
      <c r="R56" s="341"/>
      <c r="S56" s="30">
        <f t="shared" si="34"/>
        <v>0</v>
      </c>
      <c r="T56" s="340"/>
      <c r="U56" s="30">
        <f t="shared" si="35"/>
        <v>0</v>
      </c>
      <c r="V56" s="340"/>
      <c r="W56" s="30">
        <f t="shared" si="36"/>
        <v>0</v>
      </c>
      <c r="X56" s="31">
        <f t="shared" si="37"/>
        <v>0</v>
      </c>
      <c r="Y56" s="183"/>
      <c r="Z56" s="183"/>
      <c r="AA56" s="183"/>
      <c r="AB56" s="183"/>
      <c r="AC56" s="183"/>
      <c r="AD56" s="183"/>
      <c r="AE56" s="183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</row>
    <row r="57" spans="1:72" s="6" customFormat="1" ht="15" thickBot="1" x14ac:dyDescent="0.35">
      <c r="A57" s="184"/>
      <c r="B57" s="420"/>
      <c r="C57" s="420"/>
      <c r="D57" s="420"/>
      <c r="E57" s="420"/>
      <c r="F57" s="420"/>
      <c r="G57" s="420"/>
      <c r="H57" s="432" t="str">
        <f t="shared" si="31"/>
        <v>Choose from list</v>
      </c>
      <c r="I57" s="432"/>
      <c r="J57" s="432"/>
      <c r="K57" s="432"/>
      <c r="L57" s="184"/>
      <c r="M57" s="199"/>
      <c r="N57" s="344"/>
      <c r="O57" s="39">
        <f t="shared" si="32"/>
        <v>0</v>
      </c>
      <c r="P57" s="344"/>
      <c r="Q57" s="39">
        <f t="shared" si="33"/>
        <v>0</v>
      </c>
      <c r="R57" s="38"/>
      <c r="S57" s="39">
        <f t="shared" si="34"/>
        <v>0</v>
      </c>
      <c r="T57" s="344"/>
      <c r="U57" s="39">
        <f t="shared" si="35"/>
        <v>0</v>
      </c>
      <c r="V57" s="344"/>
      <c r="W57" s="39">
        <f t="shared" si="36"/>
        <v>0</v>
      </c>
      <c r="X57" s="41">
        <f t="shared" si="37"/>
        <v>0</v>
      </c>
      <c r="Y57" s="74"/>
      <c r="Z57" s="190"/>
      <c r="AA57" s="190"/>
      <c r="AB57" s="190"/>
      <c r="AC57" s="190"/>
      <c r="AD57" s="190"/>
      <c r="AE57" s="190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</row>
    <row r="58" spans="1:72" x14ac:dyDescent="0.3">
      <c r="A58" s="183"/>
      <c r="B58" s="422"/>
      <c r="C58" s="422"/>
      <c r="D58" s="422"/>
      <c r="E58" s="422"/>
      <c r="F58" s="422"/>
      <c r="G58" s="422"/>
      <c r="H58" s="419"/>
      <c r="I58" s="419"/>
      <c r="J58" s="419"/>
      <c r="K58" s="419"/>
      <c r="L58" s="185" t="s">
        <v>20</v>
      </c>
      <c r="M58" s="191"/>
      <c r="N58" s="183"/>
      <c r="O58" s="44">
        <f>SUM(O52:O57)</f>
        <v>0</v>
      </c>
      <c r="P58" s="183"/>
      <c r="Q58" s="44">
        <f>SUM(Q52:Q57)</f>
        <v>0</v>
      </c>
      <c r="R58" s="183"/>
      <c r="S58" s="44">
        <f>SUM(S52:S57)</f>
        <v>0</v>
      </c>
      <c r="T58" s="183"/>
      <c r="U58" s="44">
        <f>SUM(U52:U57)</f>
        <v>0</v>
      </c>
      <c r="V58" s="183"/>
      <c r="W58" s="44">
        <f>SUM(W52:W57)</f>
        <v>0</v>
      </c>
      <c r="X58" s="83">
        <f>SUM(X52:X57)</f>
        <v>0</v>
      </c>
      <c r="Y58" s="190"/>
      <c r="Z58" s="190"/>
      <c r="AA58" s="190"/>
      <c r="AB58" s="190"/>
      <c r="AC58" s="190"/>
      <c r="AD58" s="190"/>
      <c r="AE58" s="190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</row>
    <row r="59" spans="1:72" x14ac:dyDescent="0.3">
      <c r="A59" s="183" t="s">
        <v>19</v>
      </c>
      <c r="B59" s="411"/>
      <c r="C59" s="411"/>
      <c r="D59" s="411"/>
      <c r="E59" s="411"/>
      <c r="F59" s="411"/>
      <c r="G59" s="411"/>
      <c r="H59" s="185" t="s">
        <v>31</v>
      </c>
      <c r="I59" s="185"/>
      <c r="J59" s="185"/>
      <c r="K59" s="185"/>
      <c r="L59" s="185" t="s">
        <v>27</v>
      </c>
      <c r="M59" s="191"/>
      <c r="N59" s="384"/>
      <c r="O59" s="385"/>
      <c r="P59" s="384"/>
      <c r="Q59" s="385"/>
      <c r="R59" s="384"/>
      <c r="S59" s="385"/>
      <c r="T59" s="384"/>
      <c r="U59" s="385"/>
      <c r="V59" s="384"/>
      <c r="W59" s="385"/>
      <c r="X59" s="81"/>
      <c r="Y59" s="190"/>
      <c r="Z59" s="190"/>
      <c r="AA59" s="190"/>
      <c r="AB59" s="190"/>
      <c r="AC59" s="190"/>
      <c r="AD59" s="190"/>
      <c r="AE59" s="190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</row>
    <row r="60" spans="1:72" x14ac:dyDescent="0.3">
      <c r="A60" s="183"/>
      <c r="B60" s="411"/>
      <c r="C60" s="411"/>
      <c r="D60" s="411"/>
      <c r="E60" s="411"/>
      <c r="F60" s="411"/>
      <c r="G60" s="411"/>
      <c r="H60" s="411" t="str">
        <f>B30</f>
        <v>Grad student summer</v>
      </c>
      <c r="I60" s="411"/>
      <c r="J60" s="411"/>
      <c r="K60" s="411"/>
      <c r="L60" s="165">
        <f>VLOOKUP(H60,Fringe_rates[#All],2,0)</f>
        <v>0.13700000000000001</v>
      </c>
      <c r="M60" s="191"/>
      <c r="N60" s="29"/>
      <c r="O60" s="30">
        <f>O30*L60</f>
        <v>0</v>
      </c>
      <c r="P60" s="29"/>
      <c r="Q60" s="30">
        <f>Q30*L60</f>
        <v>0</v>
      </c>
      <c r="R60" s="29"/>
      <c r="S60" s="30">
        <f>S30*L60</f>
        <v>0</v>
      </c>
      <c r="T60" s="29"/>
      <c r="U60" s="30">
        <f>U30*L60</f>
        <v>0</v>
      </c>
      <c r="V60" s="29"/>
      <c r="W60" s="30">
        <f>W30*L60</f>
        <v>0</v>
      </c>
      <c r="X60" s="82">
        <f t="shared" ref="X60:X66" si="38">SUM(W60,U60,S60,Q60,O60)</f>
        <v>0</v>
      </c>
      <c r="Y60" s="190"/>
      <c r="Z60" s="190"/>
      <c r="AA60" s="190"/>
      <c r="AB60" s="190"/>
      <c r="AC60" s="190"/>
      <c r="AD60" s="190"/>
      <c r="AE60" s="190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</row>
    <row r="61" spans="1:72" x14ac:dyDescent="0.3">
      <c r="A61" s="183"/>
      <c r="B61" s="411"/>
      <c r="C61" s="411"/>
      <c r="D61" s="411"/>
      <c r="E61" s="411"/>
      <c r="F61" s="411"/>
      <c r="G61" s="411"/>
      <c r="H61" s="411" t="str">
        <f>B31</f>
        <v>Undergrad academic</v>
      </c>
      <c r="I61" s="411"/>
      <c r="J61" s="411"/>
      <c r="K61" s="411"/>
      <c r="L61" s="165"/>
      <c r="M61" s="191"/>
      <c r="N61" s="29"/>
      <c r="O61" s="30">
        <f>O31*L61</f>
        <v>0</v>
      </c>
      <c r="P61" s="29"/>
      <c r="Q61" s="30">
        <f>Q31*L61</f>
        <v>0</v>
      </c>
      <c r="R61" s="29"/>
      <c r="S61" s="30">
        <f>S31*L61</f>
        <v>0</v>
      </c>
      <c r="T61" s="29"/>
      <c r="U61" s="30">
        <f>U31*L61</f>
        <v>0</v>
      </c>
      <c r="V61" s="29"/>
      <c r="W61" s="30">
        <f>W31*L61</f>
        <v>0</v>
      </c>
      <c r="X61" s="82">
        <f t="shared" si="38"/>
        <v>0</v>
      </c>
      <c r="Y61" s="190"/>
      <c r="Z61" s="190"/>
      <c r="AA61" s="190"/>
      <c r="AB61" s="190"/>
      <c r="AC61" s="190"/>
      <c r="AD61" s="190"/>
      <c r="AE61" s="190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</row>
    <row r="62" spans="1:72" x14ac:dyDescent="0.3">
      <c r="A62" s="183"/>
      <c r="B62" s="411"/>
      <c r="C62" s="411"/>
      <c r="D62" s="411"/>
      <c r="E62" s="411"/>
      <c r="F62" s="411"/>
      <c r="G62" s="411"/>
      <c r="H62" s="411" t="str">
        <f>B33</f>
        <v>Undergrad summer</v>
      </c>
      <c r="I62" s="411"/>
      <c r="J62" s="411"/>
      <c r="K62" s="411"/>
      <c r="L62" s="165"/>
      <c r="M62" s="191"/>
      <c r="N62" s="29"/>
      <c r="O62" s="30">
        <f>O32*L62</f>
        <v>0</v>
      </c>
      <c r="P62" s="29"/>
      <c r="Q62" s="30">
        <f>Q32*L62</f>
        <v>0</v>
      </c>
      <c r="R62" s="29"/>
      <c r="S62" s="30">
        <f>S32*L62</f>
        <v>0</v>
      </c>
      <c r="T62" s="29"/>
      <c r="U62" s="30">
        <f>U32*L62</f>
        <v>0</v>
      </c>
      <c r="V62" s="29"/>
      <c r="W62" s="30">
        <f>W32*L62</f>
        <v>0</v>
      </c>
      <c r="X62" s="82">
        <f t="shared" si="38"/>
        <v>0</v>
      </c>
      <c r="Y62" s="190"/>
      <c r="Z62" s="190"/>
      <c r="AA62" s="190"/>
      <c r="AB62" s="190"/>
      <c r="AC62" s="190"/>
      <c r="AD62" s="190"/>
      <c r="AE62" s="190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</row>
    <row r="63" spans="1:72" x14ac:dyDescent="0.3">
      <c r="A63" s="183"/>
      <c r="B63" s="411"/>
      <c r="C63" s="411"/>
      <c r="D63" s="411"/>
      <c r="E63" s="411"/>
      <c r="F63" s="411"/>
      <c r="G63" s="411"/>
      <c r="H63" s="411" t="str">
        <f>B34</f>
        <v>Undergrad academic</v>
      </c>
      <c r="I63" s="411"/>
      <c r="J63" s="411"/>
      <c r="K63" s="411"/>
      <c r="L63" s="165"/>
      <c r="M63" s="191"/>
      <c r="N63" s="167"/>
      <c r="O63" s="168">
        <f>O33*L63</f>
        <v>0</v>
      </c>
      <c r="P63" s="169"/>
      <c r="Q63" s="168">
        <f>Q33*L63</f>
        <v>0</v>
      </c>
      <c r="R63" s="169"/>
      <c r="S63" s="168">
        <f>S33*L63</f>
        <v>0</v>
      </c>
      <c r="T63" s="169"/>
      <c r="U63" s="168">
        <f>U33*L63</f>
        <v>0</v>
      </c>
      <c r="V63" s="169"/>
      <c r="W63" s="168">
        <f>W33*L63</f>
        <v>0</v>
      </c>
      <c r="X63" s="170">
        <f t="shared" si="38"/>
        <v>0</v>
      </c>
      <c r="Y63" s="190"/>
      <c r="Z63" s="190"/>
      <c r="AA63" s="190"/>
      <c r="AB63" s="190"/>
      <c r="AC63" s="190"/>
      <c r="AD63" s="190"/>
      <c r="AE63" s="190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</row>
    <row r="64" spans="1:72" s="6" customFormat="1" ht="15" thickBot="1" x14ac:dyDescent="0.35">
      <c r="A64" s="184"/>
      <c r="B64" s="420"/>
      <c r="C64" s="420"/>
      <c r="D64" s="420"/>
      <c r="E64" s="420"/>
      <c r="F64" s="420"/>
      <c r="G64" s="420"/>
      <c r="H64" s="420"/>
      <c r="I64" s="420"/>
      <c r="J64" s="420"/>
      <c r="K64" s="420"/>
      <c r="L64" s="184"/>
      <c r="M64" s="199"/>
      <c r="N64" s="403"/>
      <c r="O64" s="404"/>
      <c r="P64" s="403"/>
      <c r="Q64" s="404"/>
      <c r="R64" s="403"/>
      <c r="S64" s="404"/>
      <c r="T64" s="403"/>
      <c r="U64" s="404"/>
      <c r="V64" s="403"/>
      <c r="W64" s="404"/>
      <c r="X64" s="166"/>
      <c r="Y64" s="190"/>
      <c r="Z64" s="190"/>
      <c r="AA64" s="190"/>
      <c r="AB64" s="190"/>
      <c r="AC64" s="190"/>
      <c r="AD64" s="190"/>
      <c r="AE64" s="190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</row>
    <row r="65" spans="1:77" x14ac:dyDescent="0.3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 t="s">
        <v>20</v>
      </c>
      <c r="M65" s="191"/>
      <c r="N65" s="183"/>
      <c r="O65" s="44">
        <f>SUM(O60:O63)</f>
        <v>0</v>
      </c>
      <c r="P65" s="183"/>
      <c r="Q65" s="44">
        <f>SUM(Q60:Q63)</f>
        <v>0</v>
      </c>
      <c r="R65" s="183"/>
      <c r="S65" s="44">
        <f>SUM(S60:S63)</f>
        <v>0</v>
      </c>
      <c r="T65" s="183"/>
      <c r="U65" s="44">
        <f>SUM(U60:U63)</f>
        <v>0</v>
      </c>
      <c r="V65" s="183"/>
      <c r="W65" s="44">
        <f>SUM(W60:W63)</f>
        <v>0</v>
      </c>
      <c r="X65" s="83">
        <f>SUM(X60:X63)</f>
        <v>0</v>
      </c>
      <c r="Y65" s="190"/>
      <c r="Z65" s="190"/>
      <c r="AA65" s="190"/>
      <c r="AB65" s="190"/>
      <c r="AC65" s="190"/>
      <c r="AD65" s="190"/>
      <c r="AE65" s="190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</row>
    <row r="66" spans="1:77" s="99" customFormat="1" x14ac:dyDescent="0.3">
      <c r="A66" s="209" t="s">
        <v>32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10"/>
      <c r="N66" s="209"/>
      <c r="O66" s="98">
        <f>O58+O65</f>
        <v>0</v>
      </c>
      <c r="P66" s="209"/>
      <c r="Q66" s="98">
        <f>Q58+Q65</f>
        <v>0</v>
      </c>
      <c r="R66" s="209"/>
      <c r="S66" s="98">
        <f>S58+S65</f>
        <v>0</v>
      </c>
      <c r="T66" s="209"/>
      <c r="U66" s="98">
        <f>U58+U65</f>
        <v>0</v>
      </c>
      <c r="V66" s="209"/>
      <c r="W66" s="98">
        <f>W58+W65</f>
        <v>0</v>
      </c>
      <c r="X66" s="104">
        <f t="shared" si="38"/>
        <v>0</v>
      </c>
      <c r="Y66" s="74"/>
      <c r="Z66" s="190"/>
      <c r="AA66" s="190"/>
      <c r="AB66" s="190"/>
      <c r="AC66" s="190"/>
      <c r="AD66" s="190"/>
      <c r="AE66" s="190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</row>
    <row r="67" spans="1:77" s="100" customFormat="1" x14ac:dyDescent="0.3">
      <c r="A67" s="122"/>
      <c r="B67" s="122"/>
      <c r="C67" s="122"/>
      <c r="D67" s="122"/>
      <c r="E67" s="122"/>
      <c r="F67" s="122"/>
      <c r="G67" s="122"/>
      <c r="H67" s="122"/>
      <c r="I67" s="122"/>
      <c r="J67" s="123"/>
      <c r="K67" s="123" t="s">
        <v>35</v>
      </c>
      <c r="L67" s="123"/>
      <c r="M67" s="124"/>
      <c r="N67" s="122"/>
      <c r="O67" s="125">
        <f>O49+O66</f>
        <v>11.943524999999999</v>
      </c>
      <c r="P67" s="122"/>
      <c r="Q67" s="125">
        <f>Q49+Q66</f>
        <v>0</v>
      </c>
      <c r="R67" s="122"/>
      <c r="S67" s="125">
        <f>S49+S66</f>
        <v>0</v>
      </c>
      <c r="T67" s="122"/>
      <c r="U67" s="125">
        <f>U49+U66</f>
        <v>0</v>
      </c>
      <c r="V67" s="122"/>
      <c r="W67" s="125">
        <f>W49+W66</f>
        <v>0</v>
      </c>
      <c r="X67" s="126">
        <f>SUM(W68,U68,S68,Q68,O68)</f>
        <v>0</v>
      </c>
      <c r="Y67" s="128"/>
      <c r="Z67" s="63"/>
      <c r="AA67" s="63"/>
      <c r="AB67" s="63"/>
      <c r="AC67" s="63"/>
      <c r="AD67" s="63"/>
      <c r="AE67" s="63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103"/>
    </row>
    <row r="68" spans="1:77" s="64" customFormat="1" ht="15" thickBot="1" x14ac:dyDescent="0.35">
      <c r="A68" s="63"/>
      <c r="B68" s="63"/>
      <c r="C68" s="63"/>
      <c r="D68" s="63"/>
      <c r="E68" s="63"/>
      <c r="F68" s="63"/>
      <c r="G68" s="63"/>
      <c r="H68" s="63"/>
      <c r="I68" s="63"/>
      <c r="J68" s="452"/>
      <c r="K68" s="452"/>
      <c r="L68" s="452"/>
      <c r="M68" s="452"/>
      <c r="N68" s="403"/>
      <c r="O68" s="407"/>
      <c r="P68" s="403"/>
      <c r="Q68" s="404"/>
      <c r="R68" s="407"/>
      <c r="S68" s="407"/>
      <c r="T68" s="403"/>
      <c r="U68" s="407"/>
      <c r="V68" s="405"/>
      <c r="W68" s="406"/>
      <c r="X68" s="277"/>
      <c r="Y68" s="128"/>
      <c r="Z68" s="63"/>
      <c r="AA68" s="63"/>
      <c r="AB68" s="63"/>
      <c r="AC68" s="63"/>
      <c r="AD68" s="63"/>
      <c r="AE68" s="63"/>
    </row>
    <row r="69" spans="1:77" s="102" customFormat="1" ht="15.6" thickTop="1" thickBot="1" x14ac:dyDescent="0.35">
      <c r="A69" s="192" t="s">
        <v>87</v>
      </c>
      <c r="B69" s="193"/>
      <c r="C69" s="193"/>
      <c r="D69" s="193"/>
      <c r="E69" s="193"/>
      <c r="F69" s="193"/>
      <c r="G69" s="193"/>
      <c r="H69" s="193"/>
      <c r="I69" s="424" t="s">
        <v>36</v>
      </c>
      <c r="J69" s="425"/>
      <c r="K69" s="425"/>
      <c r="L69" s="425"/>
      <c r="M69" s="426"/>
      <c r="N69" s="193"/>
      <c r="O69" s="95">
        <f>O39+O67</f>
        <v>37.518524999999997</v>
      </c>
      <c r="P69" s="193"/>
      <c r="Q69" s="95">
        <f>Q39+Q67</f>
        <v>0</v>
      </c>
      <c r="R69" s="193"/>
      <c r="S69" s="95">
        <f>S39+S67</f>
        <v>0</v>
      </c>
      <c r="T69" s="193"/>
      <c r="U69" s="95">
        <f>U39+U67</f>
        <v>0</v>
      </c>
      <c r="V69" s="357"/>
      <c r="W69" s="358">
        <f>W39+W67</f>
        <v>0</v>
      </c>
      <c r="X69" s="105">
        <f>X39+X67</f>
        <v>25.574999999999996</v>
      </c>
      <c r="Y69" s="128"/>
      <c r="Z69" s="63"/>
      <c r="AA69" s="63"/>
      <c r="AB69" s="63"/>
      <c r="AC69" s="63"/>
      <c r="AD69" s="63"/>
      <c r="AE69" s="63"/>
      <c r="AF69" s="64"/>
      <c r="AG69" s="63" t="s">
        <v>89</v>
      </c>
      <c r="AH69" s="63"/>
      <c r="AI69" s="63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101"/>
    </row>
    <row r="70" spans="1:77" ht="19.2" customHeight="1" x14ac:dyDescent="0.3">
      <c r="A70" s="428" t="s">
        <v>37</v>
      </c>
      <c r="B70" s="428"/>
      <c r="C70" s="183"/>
      <c r="D70" s="183"/>
      <c r="E70" s="183"/>
      <c r="F70" s="431" t="s">
        <v>46</v>
      </c>
      <c r="G70" s="431"/>
      <c r="H70" s="431"/>
      <c r="I70" s="431"/>
      <c r="J70" s="431"/>
      <c r="K70" s="183"/>
      <c r="L70" s="183"/>
      <c r="M70" s="191"/>
      <c r="N70" s="399"/>
      <c r="O70" s="400"/>
      <c r="P70" s="399"/>
      <c r="Q70" s="400"/>
      <c r="R70" s="399"/>
      <c r="S70" s="400"/>
      <c r="T70" s="399"/>
      <c r="U70" s="400"/>
      <c r="V70" s="399"/>
      <c r="W70" s="400"/>
      <c r="X70" s="190"/>
      <c r="Y70" s="74"/>
      <c r="Z70" s="190"/>
      <c r="AA70" s="190"/>
      <c r="AB70" s="190"/>
      <c r="AC70" s="190"/>
      <c r="AD70" s="190"/>
      <c r="AE70" s="190"/>
      <c r="AF70" s="42"/>
      <c r="AG70" s="190" t="s">
        <v>91</v>
      </c>
      <c r="AH70" s="190"/>
      <c r="AI70" s="190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</row>
    <row r="71" spans="1:77" ht="37.200000000000003" thickBot="1" x14ac:dyDescent="0.35">
      <c r="A71" s="185" t="s">
        <v>38</v>
      </c>
      <c r="B71" s="419" t="s">
        <v>39</v>
      </c>
      <c r="C71" s="419"/>
      <c r="D71" s="419"/>
      <c r="E71" s="419"/>
      <c r="F71" s="89" t="s">
        <v>41</v>
      </c>
      <c r="G71" s="89" t="s">
        <v>42</v>
      </c>
      <c r="H71" s="89" t="s">
        <v>43</v>
      </c>
      <c r="I71" s="89" t="s">
        <v>44</v>
      </c>
      <c r="J71" s="89" t="s">
        <v>45</v>
      </c>
      <c r="K71" s="183"/>
      <c r="L71" s="211" t="s">
        <v>47</v>
      </c>
      <c r="M71" s="11" t="s">
        <v>48</v>
      </c>
      <c r="N71" s="378"/>
      <c r="O71" s="379"/>
      <c r="P71" s="378"/>
      <c r="Q71" s="379"/>
      <c r="R71" s="378"/>
      <c r="S71" s="379"/>
      <c r="T71" s="378"/>
      <c r="U71" s="379"/>
      <c r="V71" s="378"/>
      <c r="W71" s="379"/>
      <c r="X71" s="190"/>
      <c r="Y71" s="74"/>
      <c r="Z71" s="190"/>
      <c r="AA71" s="190"/>
      <c r="AB71" s="190"/>
      <c r="AC71" s="190"/>
      <c r="AD71" s="190"/>
      <c r="AE71" s="190"/>
      <c r="AF71" s="42"/>
      <c r="AG71" s="63" t="s">
        <v>92</v>
      </c>
      <c r="AH71" s="190"/>
      <c r="AI71" s="190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</row>
    <row r="72" spans="1:77" ht="15" thickBot="1" x14ac:dyDescent="0.35">
      <c r="A72" s="183" t="s">
        <v>96</v>
      </c>
      <c r="B72" s="411"/>
      <c r="C72" s="411"/>
      <c r="D72" s="411"/>
      <c r="E72" s="411"/>
      <c r="F72" s="183"/>
      <c r="G72" s="183"/>
      <c r="H72" s="183"/>
      <c r="I72" s="87"/>
      <c r="J72" s="183"/>
      <c r="K72" s="183"/>
      <c r="L72" s="32"/>
      <c r="M72" s="191">
        <f>VLOOKUP(A72,Tables!D1:E6,2,0)</f>
        <v>1.1000000000000001</v>
      </c>
      <c r="N72" s="79"/>
      <c r="O72" s="189">
        <f t="shared" ref="O72:O87" si="39">F72*L72*M72</f>
        <v>0</v>
      </c>
      <c r="P72" s="79"/>
      <c r="Q72" s="189">
        <f>G72*L72*(M72^2)</f>
        <v>0</v>
      </c>
      <c r="R72" s="79"/>
      <c r="S72" s="189">
        <f t="shared" ref="S72:S87" si="40">H72*L72*(M72^3)</f>
        <v>0</v>
      </c>
      <c r="T72" s="92"/>
      <c r="U72" s="189">
        <f t="shared" ref="U72:U87" si="41">I72*L72*(M72^4)</f>
        <v>0</v>
      </c>
      <c r="V72" s="92"/>
      <c r="W72" s="189">
        <f t="shared" ref="W72:W87" si="42">J72*L72*(M72^5)</f>
        <v>0</v>
      </c>
      <c r="X72" s="106">
        <f t="shared" ref="X72:X88" si="43">SUM(W72,U72,S72,Q72,O72)</f>
        <v>0</v>
      </c>
      <c r="Y72" s="74"/>
      <c r="Z72" s="190"/>
      <c r="AA72" s="190"/>
      <c r="AB72" s="190"/>
      <c r="AC72" s="190"/>
      <c r="AD72" s="190"/>
      <c r="AE72" s="190"/>
      <c r="AF72" s="42"/>
      <c r="AG72" s="63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</row>
    <row r="73" spans="1:77" x14ac:dyDescent="0.3">
      <c r="A73" s="183" t="s">
        <v>96</v>
      </c>
      <c r="B73" s="411"/>
      <c r="C73" s="411"/>
      <c r="D73" s="411"/>
      <c r="E73" s="411"/>
      <c r="F73" s="183"/>
      <c r="G73" s="183"/>
      <c r="H73" s="183"/>
      <c r="I73" s="183"/>
      <c r="J73" s="183"/>
      <c r="K73" s="183"/>
      <c r="L73" s="32"/>
      <c r="M73" s="191">
        <f>VLOOKUP(A73,Tables!D1:E6,2,0)</f>
        <v>1.1000000000000001</v>
      </c>
      <c r="N73" s="79"/>
      <c r="O73" s="189">
        <f t="shared" si="39"/>
        <v>0</v>
      </c>
      <c r="P73" s="79"/>
      <c r="Q73" s="189">
        <f>G73*L73*(M73^2)</f>
        <v>0</v>
      </c>
      <c r="R73" s="79"/>
      <c r="S73" s="189">
        <f t="shared" si="40"/>
        <v>0</v>
      </c>
      <c r="T73" s="79"/>
      <c r="U73" s="189">
        <f t="shared" si="41"/>
        <v>0</v>
      </c>
      <c r="V73" s="79"/>
      <c r="W73" s="189">
        <f t="shared" si="42"/>
        <v>0</v>
      </c>
      <c r="X73" s="91">
        <f t="shared" si="43"/>
        <v>0</v>
      </c>
      <c r="Y73" s="183"/>
      <c r="Z73" s="183"/>
      <c r="AA73" s="183"/>
      <c r="AB73" s="183"/>
      <c r="AC73" s="183"/>
      <c r="AD73" s="183"/>
      <c r="AE73" s="183"/>
      <c r="AG73" s="63"/>
    </row>
    <row r="74" spans="1:77" x14ac:dyDescent="0.3">
      <c r="A74" s="183" t="s">
        <v>96</v>
      </c>
      <c r="B74" s="411"/>
      <c r="C74" s="411"/>
      <c r="D74" s="411"/>
      <c r="E74" s="411"/>
      <c r="F74" s="183"/>
      <c r="G74" s="183"/>
      <c r="H74" s="183"/>
      <c r="I74" s="183"/>
      <c r="J74" s="183"/>
      <c r="K74" s="183"/>
      <c r="L74" s="32"/>
      <c r="M74" s="191">
        <f>VLOOKUP(A74,Tables!D1:E6,2,0)</f>
        <v>1.1000000000000001</v>
      </c>
      <c r="N74" s="79"/>
      <c r="O74" s="189">
        <f t="shared" si="39"/>
        <v>0</v>
      </c>
      <c r="P74" s="79"/>
      <c r="Q74" s="189">
        <f t="shared" ref="Q74:Q87" si="44">G74*L74*(M74^2)</f>
        <v>0</v>
      </c>
      <c r="R74" s="79"/>
      <c r="S74" s="189">
        <f t="shared" si="40"/>
        <v>0</v>
      </c>
      <c r="T74" s="79"/>
      <c r="U74" s="189">
        <f t="shared" si="41"/>
        <v>0</v>
      </c>
      <c r="V74" s="79"/>
      <c r="W74" s="189">
        <f t="shared" si="42"/>
        <v>0</v>
      </c>
      <c r="X74" s="91">
        <f t="shared" si="43"/>
        <v>0</v>
      </c>
      <c r="Y74" s="183"/>
      <c r="Z74" s="183"/>
      <c r="AA74" s="183"/>
      <c r="AB74" s="183"/>
      <c r="AC74" s="183"/>
      <c r="AD74" s="183"/>
      <c r="AE74" s="183"/>
      <c r="AG74" s="63"/>
    </row>
    <row r="75" spans="1:77" x14ac:dyDescent="0.3">
      <c r="A75" s="183" t="s">
        <v>96</v>
      </c>
      <c r="B75" s="411"/>
      <c r="C75" s="411"/>
      <c r="D75" s="411"/>
      <c r="E75" s="411"/>
      <c r="F75" s="183"/>
      <c r="G75" s="183"/>
      <c r="H75" s="183"/>
      <c r="I75" s="183"/>
      <c r="J75" s="183"/>
      <c r="K75" s="183"/>
      <c r="L75" s="32"/>
      <c r="M75" s="191">
        <f>VLOOKUP(A75,Tables!D1:E6,2,0)</f>
        <v>1.1000000000000001</v>
      </c>
      <c r="N75" s="79"/>
      <c r="O75" s="189">
        <f t="shared" si="39"/>
        <v>0</v>
      </c>
      <c r="P75" s="79"/>
      <c r="Q75" s="189">
        <f t="shared" si="44"/>
        <v>0</v>
      </c>
      <c r="R75" s="79"/>
      <c r="S75" s="189">
        <f t="shared" si="40"/>
        <v>0</v>
      </c>
      <c r="T75" s="79"/>
      <c r="U75" s="189">
        <f t="shared" si="41"/>
        <v>0</v>
      </c>
      <c r="V75" s="79"/>
      <c r="W75" s="189">
        <f t="shared" si="42"/>
        <v>0</v>
      </c>
      <c r="X75" s="91">
        <f t="shared" si="43"/>
        <v>0</v>
      </c>
      <c r="Y75" s="183"/>
      <c r="Z75" s="183"/>
      <c r="AA75" s="183"/>
      <c r="AB75" s="183"/>
      <c r="AC75" s="183"/>
      <c r="AD75" s="183"/>
      <c r="AE75" s="183"/>
      <c r="AG75" s="63"/>
    </row>
    <row r="76" spans="1:77" x14ac:dyDescent="0.3">
      <c r="A76" s="183" t="s">
        <v>96</v>
      </c>
      <c r="B76" s="411"/>
      <c r="C76" s="411"/>
      <c r="D76" s="411"/>
      <c r="E76" s="411"/>
      <c r="F76" s="183"/>
      <c r="G76" s="183"/>
      <c r="H76" s="183"/>
      <c r="I76" s="183"/>
      <c r="J76" s="183"/>
      <c r="K76" s="183"/>
      <c r="L76" s="32"/>
      <c r="M76" s="191">
        <f>VLOOKUP(A76,Tables!D1:E6,2,0)</f>
        <v>1.1000000000000001</v>
      </c>
      <c r="N76" s="79"/>
      <c r="O76" s="189">
        <f t="shared" si="39"/>
        <v>0</v>
      </c>
      <c r="P76" s="79"/>
      <c r="Q76" s="189">
        <f t="shared" si="44"/>
        <v>0</v>
      </c>
      <c r="R76" s="79"/>
      <c r="S76" s="189">
        <f t="shared" si="40"/>
        <v>0</v>
      </c>
      <c r="T76" s="79"/>
      <c r="U76" s="189">
        <f t="shared" si="41"/>
        <v>0</v>
      </c>
      <c r="V76" s="79"/>
      <c r="W76" s="189">
        <f t="shared" si="42"/>
        <v>0</v>
      </c>
      <c r="X76" s="91">
        <f t="shared" si="43"/>
        <v>0</v>
      </c>
      <c r="Y76" s="183"/>
      <c r="Z76" s="183"/>
      <c r="AA76" s="183"/>
      <c r="AB76" s="183"/>
      <c r="AC76" s="183"/>
      <c r="AD76" s="183"/>
      <c r="AE76" s="183"/>
      <c r="AG76" s="63"/>
    </row>
    <row r="77" spans="1:77" x14ac:dyDescent="0.3">
      <c r="A77" s="183" t="s">
        <v>96</v>
      </c>
      <c r="B77" s="411"/>
      <c r="C77" s="411"/>
      <c r="D77" s="411"/>
      <c r="E77" s="411"/>
      <c r="F77" s="183"/>
      <c r="G77" s="183"/>
      <c r="H77" s="183"/>
      <c r="I77" s="183"/>
      <c r="J77" s="183"/>
      <c r="K77" s="183"/>
      <c r="L77" s="32"/>
      <c r="M77" s="191">
        <f>VLOOKUP(A77,Tables!D1:E6,2,0)</f>
        <v>1.1000000000000001</v>
      </c>
      <c r="N77" s="79"/>
      <c r="O77" s="189">
        <f t="shared" si="39"/>
        <v>0</v>
      </c>
      <c r="P77" s="79"/>
      <c r="Q77" s="189">
        <f t="shared" si="44"/>
        <v>0</v>
      </c>
      <c r="R77" s="79"/>
      <c r="S77" s="189">
        <f t="shared" si="40"/>
        <v>0</v>
      </c>
      <c r="T77" s="79"/>
      <c r="U77" s="189">
        <f t="shared" si="41"/>
        <v>0</v>
      </c>
      <c r="V77" s="79"/>
      <c r="W77" s="189">
        <f t="shared" si="42"/>
        <v>0</v>
      </c>
      <c r="X77" s="91">
        <f t="shared" si="43"/>
        <v>0</v>
      </c>
      <c r="Y77" s="183"/>
      <c r="Z77" s="183"/>
      <c r="AA77" s="183"/>
      <c r="AB77" s="183"/>
      <c r="AC77" s="183"/>
      <c r="AD77" s="183"/>
      <c r="AE77" s="183"/>
    </row>
    <row r="78" spans="1:77" x14ac:dyDescent="0.3">
      <c r="A78" s="183" t="s">
        <v>96</v>
      </c>
      <c r="B78" s="411"/>
      <c r="C78" s="411"/>
      <c r="D78" s="411"/>
      <c r="E78" s="411"/>
      <c r="F78" s="183"/>
      <c r="G78" s="183"/>
      <c r="H78" s="183"/>
      <c r="I78" s="183"/>
      <c r="J78" s="183"/>
      <c r="K78" s="183"/>
      <c r="L78" s="32"/>
      <c r="M78" s="191">
        <f>VLOOKUP(A78,Tables!D1:E6,2,0)</f>
        <v>1.1000000000000001</v>
      </c>
      <c r="N78" s="79"/>
      <c r="O78" s="189">
        <f t="shared" si="39"/>
        <v>0</v>
      </c>
      <c r="P78" s="79"/>
      <c r="Q78" s="189">
        <f t="shared" si="44"/>
        <v>0</v>
      </c>
      <c r="R78" s="79"/>
      <c r="S78" s="189">
        <f t="shared" si="40"/>
        <v>0</v>
      </c>
      <c r="T78" s="79"/>
      <c r="U78" s="189">
        <f t="shared" si="41"/>
        <v>0</v>
      </c>
      <c r="V78" s="79"/>
      <c r="W78" s="189">
        <f t="shared" si="42"/>
        <v>0</v>
      </c>
      <c r="X78" s="91">
        <f t="shared" si="43"/>
        <v>0</v>
      </c>
      <c r="Y78" s="183"/>
      <c r="Z78" s="183"/>
      <c r="AA78" s="183"/>
      <c r="AB78" s="183"/>
      <c r="AC78" s="183"/>
      <c r="AD78" s="183"/>
      <c r="AE78" s="183"/>
    </row>
    <row r="79" spans="1:77" x14ac:dyDescent="0.3">
      <c r="A79" s="183" t="s">
        <v>96</v>
      </c>
      <c r="B79" s="411"/>
      <c r="C79" s="411"/>
      <c r="D79" s="411"/>
      <c r="E79" s="411"/>
      <c r="F79" s="183"/>
      <c r="G79" s="183"/>
      <c r="H79" s="183"/>
      <c r="I79" s="183"/>
      <c r="J79" s="183"/>
      <c r="K79" s="183"/>
      <c r="L79" s="32"/>
      <c r="M79" s="191">
        <f>VLOOKUP(A79,Tables!D1:E6,2,0)</f>
        <v>1.1000000000000001</v>
      </c>
      <c r="N79" s="79"/>
      <c r="O79" s="189">
        <f t="shared" si="39"/>
        <v>0</v>
      </c>
      <c r="P79" s="79"/>
      <c r="Q79" s="189">
        <f t="shared" si="44"/>
        <v>0</v>
      </c>
      <c r="R79" s="79"/>
      <c r="S79" s="189">
        <f t="shared" si="40"/>
        <v>0</v>
      </c>
      <c r="T79" s="79"/>
      <c r="U79" s="189">
        <f t="shared" si="41"/>
        <v>0</v>
      </c>
      <c r="V79" s="79"/>
      <c r="W79" s="189">
        <f t="shared" si="42"/>
        <v>0</v>
      </c>
      <c r="X79" s="91">
        <f t="shared" si="43"/>
        <v>0</v>
      </c>
      <c r="Y79" s="183"/>
      <c r="Z79" s="183"/>
      <c r="AA79" s="183"/>
      <c r="AB79" s="183"/>
      <c r="AC79" s="183"/>
      <c r="AD79" s="183"/>
      <c r="AE79" s="183"/>
    </row>
    <row r="80" spans="1:77" x14ac:dyDescent="0.3">
      <c r="A80" s="183" t="s">
        <v>96</v>
      </c>
      <c r="B80" s="411"/>
      <c r="C80" s="411"/>
      <c r="D80" s="411"/>
      <c r="E80" s="411"/>
      <c r="F80" s="183"/>
      <c r="G80" s="183"/>
      <c r="H80" s="183"/>
      <c r="I80" s="183"/>
      <c r="J80" s="183"/>
      <c r="K80" s="183"/>
      <c r="L80" s="32"/>
      <c r="M80" s="191">
        <f>VLOOKUP(A80,Tables!D1:E6,2,0)</f>
        <v>1.1000000000000001</v>
      </c>
      <c r="N80" s="79"/>
      <c r="O80" s="189">
        <f t="shared" si="39"/>
        <v>0</v>
      </c>
      <c r="P80" s="79"/>
      <c r="Q80" s="189">
        <f t="shared" si="44"/>
        <v>0</v>
      </c>
      <c r="R80" s="79"/>
      <c r="S80" s="189">
        <f t="shared" si="40"/>
        <v>0</v>
      </c>
      <c r="T80" s="79"/>
      <c r="U80" s="189">
        <f t="shared" si="41"/>
        <v>0</v>
      </c>
      <c r="V80" s="79"/>
      <c r="W80" s="189">
        <f t="shared" si="42"/>
        <v>0</v>
      </c>
      <c r="X80" s="91">
        <f t="shared" si="43"/>
        <v>0</v>
      </c>
      <c r="Y80" s="183"/>
      <c r="Z80" s="183"/>
      <c r="AA80" s="183"/>
      <c r="AB80" s="183"/>
      <c r="AC80" s="183"/>
      <c r="AD80" s="183"/>
      <c r="AE80" s="183"/>
    </row>
    <row r="81" spans="1:56" x14ac:dyDescent="0.3">
      <c r="A81" s="183" t="s">
        <v>96</v>
      </c>
      <c r="B81" s="411"/>
      <c r="C81" s="411"/>
      <c r="D81" s="411"/>
      <c r="E81" s="411"/>
      <c r="F81" s="183"/>
      <c r="G81" s="183"/>
      <c r="H81" s="183"/>
      <c r="I81" s="183"/>
      <c r="J81" s="183"/>
      <c r="K81" s="183"/>
      <c r="L81" s="32"/>
      <c r="M81" s="191">
        <f>VLOOKUP(A81,Tables!D1:E6,2,0)</f>
        <v>1.1000000000000001</v>
      </c>
      <c r="N81" s="79"/>
      <c r="O81" s="189">
        <f t="shared" si="39"/>
        <v>0</v>
      </c>
      <c r="P81" s="79"/>
      <c r="Q81" s="189">
        <f t="shared" si="44"/>
        <v>0</v>
      </c>
      <c r="R81" s="79"/>
      <c r="S81" s="189">
        <f t="shared" si="40"/>
        <v>0</v>
      </c>
      <c r="T81" s="79"/>
      <c r="U81" s="189">
        <f t="shared" si="41"/>
        <v>0</v>
      </c>
      <c r="V81" s="79"/>
      <c r="W81" s="189">
        <f t="shared" si="42"/>
        <v>0</v>
      </c>
      <c r="X81" s="91">
        <f t="shared" si="43"/>
        <v>0</v>
      </c>
      <c r="Y81" s="183"/>
      <c r="Z81" s="183"/>
      <c r="AA81" s="183"/>
      <c r="AB81" s="183"/>
      <c r="AC81" s="183"/>
      <c r="AD81" s="183"/>
      <c r="AE81" s="183"/>
    </row>
    <row r="82" spans="1:56" x14ac:dyDescent="0.3">
      <c r="A82" s="183" t="s">
        <v>96</v>
      </c>
      <c r="B82" s="411"/>
      <c r="C82" s="411"/>
      <c r="D82" s="411"/>
      <c r="E82" s="411"/>
      <c r="F82" s="183"/>
      <c r="G82" s="183"/>
      <c r="H82" s="183"/>
      <c r="I82" s="183"/>
      <c r="J82" s="183"/>
      <c r="K82" s="183"/>
      <c r="L82" s="32"/>
      <c r="M82" s="191">
        <f>VLOOKUP(A82,Tables!D1:E6,2,0)</f>
        <v>1.1000000000000001</v>
      </c>
      <c r="N82" s="79"/>
      <c r="O82" s="189">
        <f t="shared" si="39"/>
        <v>0</v>
      </c>
      <c r="P82" s="79"/>
      <c r="Q82" s="189">
        <f t="shared" si="44"/>
        <v>0</v>
      </c>
      <c r="R82" s="79"/>
      <c r="S82" s="189">
        <f t="shared" si="40"/>
        <v>0</v>
      </c>
      <c r="T82" s="79"/>
      <c r="U82" s="189">
        <f t="shared" si="41"/>
        <v>0</v>
      </c>
      <c r="V82" s="79"/>
      <c r="W82" s="189">
        <f t="shared" si="42"/>
        <v>0</v>
      </c>
      <c r="X82" s="91">
        <f t="shared" si="43"/>
        <v>0</v>
      </c>
      <c r="Y82" s="183"/>
      <c r="Z82" s="183"/>
      <c r="AA82" s="183"/>
      <c r="AB82" s="183"/>
      <c r="AC82" s="183"/>
      <c r="AD82" s="183"/>
      <c r="AE82" s="183"/>
    </row>
    <row r="83" spans="1:56" x14ac:dyDescent="0.3">
      <c r="A83" s="183" t="s">
        <v>96</v>
      </c>
      <c r="B83" s="411"/>
      <c r="C83" s="411"/>
      <c r="D83" s="411"/>
      <c r="E83" s="411"/>
      <c r="F83" s="183"/>
      <c r="G83" s="183"/>
      <c r="H83" s="183"/>
      <c r="I83" s="183"/>
      <c r="J83" s="183"/>
      <c r="K83" s="183"/>
      <c r="L83" s="32"/>
      <c r="M83" s="191">
        <f>VLOOKUP(A83,Tables!D1:E6,2,0)</f>
        <v>1.1000000000000001</v>
      </c>
      <c r="N83" s="79"/>
      <c r="O83" s="189">
        <f t="shared" si="39"/>
        <v>0</v>
      </c>
      <c r="P83" s="79"/>
      <c r="Q83" s="189">
        <f t="shared" si="44"/>
        <v>0</v>
      </c>
      <c r="R83" s="79"/>
      <c r="S83" s="189">
        <f t="shared" si="40"/>
        <v>0</v>
      </c>
      <c r="T83" s="79"/>
      <c r="U83" s="189">
        <f t="shared" si="41"/>
        <v>0</v>
      </c>
      <c r="V83" s="79"/>
      <c r="W83" s="189">
        <f t="shared" si="42"/>
        <v>0</v>
      </c>
      <c r="X83" s="91">
        <f t="shared" si="43"/>
        <v>0</v>
      </c>
      <c r="Y83" s="183"/>
      <c r="Z83" s="183"/>
      <c r="AA83" s="183"/>
      <c r="AB83" s="183"/>
      <c r="AC83" s="183"/>
      <c r="AD83" s="183"/>
      <c r="AE83" s="183"/>
    </row>
    <row r="84" spans="1:56" x14ac:dyDescent="0.3">
      <c r="A84" s="183" t="s">
        <v>96</v>
      </c>
      <c r="B84" s="411"/>
      <c r="C84" s="411"/>
      <c r="D84" s="411"/>
      <c r="E84" s="411"/>
      <c r="F84" s="183"/>
      <c r="G84" s="183"/>
      <c r="H84" s="183"/>
      <c r="I84" s="183"/>
      <c r="J84" s="183"/>
      <c r="K84" s="183"/>
      <c r="L84" s="32"/>
      <c r="M84" s="191">
        <f>VLOOKUP(A84,Tables!D1:E6,2,0)</f>
        <v>1.1000000000000001</v>
      </c>
      <c r="N84" s="79"/>
      <c r="O84" s="189">
        <f t="shared" si="39"/>
        <v>0</v>
      </c>
      <c r="P84" s="79"/>
      <c r="Q84" s="189">
        <f t="shared" si="44"/>
        <v>0</v>
      </c>
      <c r="R84" s="79"/>
      <c r="S84" s="189">
        <f t="shared" si="40"/>
        <v>0</v>
      </c>
      <c r="T84" s="79"/>
      <c r="U84" s="189">
        <f t="shared" si="41"/>
        <v>0</v>
      </c>
      <c r="V84" s="79"/>
      <c r="W84" s="189">
        <f t="shared" si="42"/>
        <v>0</v>
      </c>
      <c r="X84" s="91">
        <f t="shared" si="43"/>
        <v>0</v>
      </c>
      <c r="Y84" s="183"/>
      <c r="Z84" s="183"/>
      <c r="AA84" s="183"/>
      <c r="AB84" s="183"/>
      <c r="AC84" s="183"/>
      <c r="AD84" s="183"/>
      <c r="AE84" s="183"/>
    </row>
    <row r="85" spans="1:56" x14ac:dyDescent="0.3">
      <c r="A85" s="183" t="s">
        <v>96</v>
      </c>
      <c r="B85" s="411"/>
      <c r="C85" s="411"/>
      <c r="D85" s="411"/>
      <c r="E85" s="411"/>
      <c r="F85" s="183"/>
      <c r="G85" s="183"/>
      <c r="H85" s="183"/>
      <c r="I85" s="183"/>
      <c r="J85" s="183"/>
      <c r="K85" s="183"/>
      <c r="L85" s="32"/>
      <c r="M85" s="191">
        <f>VLOOKUP(A85,Tables!D1:E6,2,0)</f>
        <v>1.1000000000000001</v>
      </c>
      <c r="N85" s="79"/>
      <c r="O85" s="189">
        <f t="shared" si="39"/>
        <v>0</v>
      </c>
      <c r="P85" s="79"/>
      <c r="Q85" s="189">
        <f t="shared" si="44"/>
        <v>0</v>
      </c>
      <c r="R85" s="79"/>
      <c r="S85" s="189">
        <f t="shared" si="40"/>
        <v>0</v>
      </c>
      <c r="T85" s="79"/>
      <c r="U85" s="189">
        <f t="shared" si="41"/>
        <v>0</v>
      </c>
      <c r="V85" s="79"/>
      <c r="W85" s="189">
        <f t="shared" si="42"/>
        <v>0</v>
      </c>
      <c r="X85" s="91">
        <f t="shared" si="43"/>
        <v>0</v>
      </c>
      <c r="Y85" s="183"/>
      <c r="Z85" s="183"/>
      <c r="AA85" s="183"/>
      <c r="AB85" s="183"/>
      <c r="AC85" s="183"/>
      <c r="AD85" s="183"/>
      <c r="AE85" s="183"/>
    </row>
    <row r="86" spans="1:56" x14ac:dyDescent="0.3">
      <c r="A86" s="183" t="s">
        <v>96</v>
      </c>
      <c r="B86" s="411"/>
      <c r="C86" s="411"/>
      <c r="D86" s="411"/>
      <c r="E86" s="411"/>
      <c r="F86" s="183"/>
      <c r="G86" s="183"/>
      <c r="H86" s="183"/>
      <c r="I86" s="183"/>
      <c r="J86" s="183"/>
      <c r="K86" s="183"/>
      <c r="L86" s="32"/>
      <c r="M86" s="191">
        <f>VLOOKUP(A86,Tables!D1:E6,2,0)</f>
        <v>1.1000000000000001</v>
      </c>
      <c r="N86" s="79"/>
      <c r="O86" s="189">
        <f t="shared" si="39"/>
        <v>0</v>
      </c>
      <c r="P86" s="79"/>
      <c r="Q86" s="189">
        <f t="shared" si="44"/>
        <v>0</v>
      </c>
      <c r="R86" s="79"/>
      <c r="S86" s="189">
        <f t="shared" si="40"/>
        <v>0</v>
      </c>
      <c r="T86" s="79"/>
      <c r="U86" s="189">
        <f t="shared" si="41"/>
        <v>0</v>
      </c>
      <c r="V86" s="79"/>
      <c r="W86" s="189">
        <f t="shared" si="42"/>
        <v>0</v>
      </c>
      <c r="X86" s="91">
        <f t="shared" si="43"/>
        <v>0</v>
      </c>
      <c r="Y86" s="183"/>
      <c r="Z86" s="183"/>
      <c r="AA86" s="183"/>
      <c r="AB86" s="183"/>
      <c r="AC86" s="183"/>
      <c r="AD86" s="183"/>
      <c r="AE86" s="183"/>
    </row>
    <row r="87" spans="1:56" s="6" customFormat="1" ht="15" thickBot="1" x14ac:dyDescent="0.35">
      <c r="A87" s="183" t="s">
        <v>96</v>
      </c>
      <c r="B87" s="420"/>
      <c r="C87" s="420"/>
      <c r="D87" s="420"/>
      <c r="E87" s="420"/>
      <c r="F87" s="184"/>
      <c r="G87" s="184"/>
      <c r="H87" s="184"/>
      <c r="I87" s="184"/>
      <c r="J87" s="184"/>
      <c r="K87" s="184"/>
      <c r="L87" s="33"/>
      <c r="M87" s="191">
        <f>VLOOKUP(A87,Tables!D1:E6,2,0)</f>
        <v>1.1000000000000001</v>
      </c>
      <c r="N87" s="93"/>
      <c r="O87" s="94">
        <f t="shared" si="39"/>
        <v>0</v>
      </c>
      <c r="P87" s="93"/>
      <c r="Q87" s="94">
        <f t="shared" si="44"/>
        <v>0</v>
      </c>
      <c r="R87" s="93"/>
      <c r="S87" s="94">
        <f t="shared" si="40"/>
        <v>0</v>
      </c>
      <c r="T87" s="93"/>
      <c r="U87" s="94">
        <f t="shared" si="41"/>
        <v>0</v>
      </c>
      <c r="V87" s="93"/>
      <c r="W87" s="94">
        <f t="shared" si="42"/>
        <v>0</v>
      </c>
      <c r="X87" s="154">
        <f t="shared" si="43"/>
        <v>0</v>
      </c>
      <c r="Y87" s="74"/>
      <c r="Z87" s="190"/>
      <c r="AA87" s="190"/>
      <c r="AB87" s="190"/>
      <c r="AC87" s="190"/>
      <c r="AD87" s="190"/>
      <c r="AE87" s="190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</row>
    <row r="88" spans="1:56" ht="15" thickBot="1" x14ac:dyDescent="0.35">
      <c r="A88" s="187"/>
      <c r="B88" s="374"/>
      <c r="C88" s="374"/>
      <c r="D88" s="374"/>
      <c r="E88" s="374"/>
      <c r="F88" s="374"/>
      <c r="G88" s="374"/>
      <c r="H88" s="374"/>
      <c r="I88" s="374"/>
      <c r="J88" s="374"/>
      <c r="K88" s="187" t="s">
        <v>49</v>
      </c>
      <c r="L88" s="187"/>
      <c r="M88" s="203"/>
      <c r="N88" s="187"/>
      <c r="O88" s="25">
        <f>SUM(O72:O87)</f>
        <v>0</v>
      </c>
      <c r="P88" s="187"/>
      <c r="Q88" s="25">
        <f>SUM(Q72:Q87)</f>
        <v>0</v>
      </c>
      <c r="R88" s="187"/>
      <c r="S88" s="25">
        <f>SUM(S72:S87)</f>
        <v>0</v>
      </c>
      <c r="T88" s="187"/>
      <c r="U88" s="25">
        <f>SUM(U72:U87)</f>
        <v>0</v>
      </c>
      <c r="V88" s="187"/>
      <c r="W88" s="25">
        <f>SUM(W72:W87)</f>
        <v>0</v>
      </c>
      <c r="X88" s="80">
        <f t="shared" si="43"/>
        <v>0</v>
      </c>
      <c r="Y88" s="190"/>
      <c r="Z88" s="190"/>
      <c r="AA88" s="190"/>
      <c r="AB88" s="190"/>
      <c r="AC88" s="190"/>
      <c r="AD88" s="190"/>
      <c r="AE88" s="190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</row>
    <row r="89" spans="1:56" ht="15" thickTop="1" x14ac:dyDescent="0.3">
      <c r="A89" s="185" t="s">
        <v>50</v>
      </c>
      <c r="B89" s="486" t="s">
        <v>39</v>
      </c>
      <c r="C89" s="486"/>
      <c r="D89" s="486"/>
      <c r="E89" s="486"/>
      <c r="F89" s="419" t="s">
        <v>46</v>
      </c>
      <c r="G89" s="419"/>
      <c r="H89" s="419"/>
      <c r="I89" s="419"/>
      <c r="J89" s="419"/>
      <c r="K89" s="183"/>
      <c r="L89" s="183"/>
      <c r="M89" s="191"/>
      <c r="N89" s="397"/>
      <c r="O89" s="398"/>
      <c r="P89" s="397"/>
      <c r="Q89" s="398"/>
      <c r="R89" s="397"/>
      <c r="S89" s="398"/>
      <c r="T89" s="397"/>
      <c r="U89" s="398"/>
      <c r="V89" s="397"/>
      <c r="W89" s="398"/>
      <c r="X89" s="190"/>
      <c r="Y89" s="74"/>
      <c r="Z89" s="190"/>
      <c r="AA89" s="190"/>
      <c r="AB89" s="190"/>
      <c r="AC89" s="190"/>
      <c r="AD89" s="190"/>
      <c r="AE89" s="190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</row>
    <row r="90" spans="1:56" x14ac:dyDescent="0.3">
      <c r="A90" s="183" t="s">
        <v>124</v>
      </c>
      <c r="B90" s="411"/>
      <c r="C90" s="411"/>
      <c r="D90" s="411"/>
      <c r="E90" s="411"/>
      <c r="F90" s="183"/>
      <c r="G90" s="183"/>
      <c r="H90" s="183"/>
      <c r="I90" s="183"/>
      <c r="J90" s="183"/>
      <c r="K90" s="183"/>
      <c r="L90" s="32"/>
      <c r="M90" s="191">
        <f>VLOOKUP(A90,Tables!D1:E6,2,0)</f>
        <v>0</v>
      </c>
      <c r="N90" s="79"/>
      <c r="O90" s="189">
        <f t="shared" ref="O90:O97" si="45">F90*L90*M90</f>
        <v>0</v>
      </c>
      <c r="P90" s="79"/>
      <c r="Q90" s="189">
        <f t="shared" ref="Q90:Q97" si="46">G90*L90*(M90^2)</f>
        <v>0</v>
      </c>
      <c r="R90" s="79"/>
      <c r="S90" s="189">
        <f t="shared" ref="S90:S97" si="47">H90*L90*(M90^3)</f>
        <v>0</v>
      </c>
      <c r="T90" s="79"/>
      <c r="U90" s="189">
        <f>I90*L90*(M90^4)</f>
        <v>0</v>
      </c>
      <c r="V90" s="79"/>
      <c r="W90" s="189">
        <f>J90*L90*(M90^5)</f>
        <v>0</v>
      </c>
      <c r="X90" s="156">
        <f t="shared" ref="X90:X98" si="48">SUM(W90,U90,S90,Q90,O90)</f>
        <v>0</v>
      </c>
      <c r="Y90" s="190"/>
      <c r="Z90" s="190"/>
      <c r="AA90" s="190"/>
      <c r="AB90" s="190"/>
      <c r="AC90" s="190"/>
      <c r="AD90" s="190"/>
      <c r="AE90" s="190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</row>
    <row r="91" spans="1:56" x14ac:dyDescent="0.3">
      <c r="A91" s="183" t="s">
        <v>124</v>
      </c>
      <c r="B91" s="411"/>
      <c r="C91" s="411"/>
      <c r="D91" s="411"/>
      <c r="E91" s="411"/>
      <c r="F91" s="183"/>
      <c r="G91" s="183"/>
      <c r="H91" s="183"/>
      <c r="I91" s="183"/>
      <c r="J91" s="183"/>
      <c r="K91" s="183"/>
      <c r="L91" s="32"/>
      <c r="M91" s="191">
        <f>VLOOKUP(A91,Tables!D1:E6,2,0)</f>
        <v>0</v>
      </c>
      <c r="N91" s="79"/>
      <c r="O91" s="189">
        <f t="shared" si="45"/>
        <v>0</v>
      </c>
      <c r="P91" s="79"/>
      <c r="Q91" s="189">
        <f t="shared" si="46"/>
        <v>0</v>
      </c>
      <c r="R91" s="79"/>
      <c r="S91" s="189">
        <f t="shared" si="47"/>
        <v>0</v>
      </c>
      <c r="T91" s="79"/>
      <c r="U91" s="189">
        <f t="shared" ref="U91:U97" si="49">I91*L91*(M91^4)</f>
        <v>0</v>
      </c>
      <c r="V91" s="79"/>
      <c r="W91" s="189">
        <f t="shared" ref="W91:W97" si="50">J91*L91*(M91^5)</f>
        <v>0</v>
      </c>
      <c r="X91" s="156">
        <f t="shared" si="48"/>
        <v>0</v>
      </c>
      <c r="Y91" s="190"/>
      <c r="Z91" s="190"/>
      <c r="AA91" s="190"/>
      <c r="AB91" s="190"/>
      <c r="AC91" s="190"/>
      <c r="AD91" s="190"/>
      <c r="AE91" s="190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</row>
    <row r="92" spans="1:56" x14ac:dyDescent="0.3">
      <c r="A92" s="183" t="s">
        <v>124</v>
      </c>
      <c r="B92" s="411"/>
      <c r="C92" s="411"/>
      <c r="D92" s="411"/>
      <c r="E92" s="411"/>
      <c r="F92" s="183"/>
      <c r="G92" s="183"/>
      <c r="H92" s="183"/>
      <c r="I92" s="183"/>
      <c r="J92" s="183"/>
      <c r="K92" s="190"/>
      <c r="L92" s="32"/>
      <c r="M92" s="191">
        <f>VLOOKUP(A92,Tables!D1:E6,2,0)</f>
        <v>0</v>
      </c>
      <c r="N92" s="79"/>
      <c r="O92" s="189">
        <f t="shared" si="45"/>
        <v>0</v>
      </c>
      <c r="P92" s="79"/>
      <c r="Q92" s="189">
        <f t="shared" si="46"/>
        <v>0</v>
      </c>
      <c r="R92" s="79"/>
      <c r="S92" s="189">
        <f t="shared" si="47"/>
        <v>0</v>
      </c>
      <c r="T92" s="79"/>
      <c r="U92" s="189">
        <f t="shared" si="49"/>
        <v>0</v>
      </c>
      <c r="V92" s="79"/>
      <c r="W92" s="189">
        <f t="shared" si="50"/>
        <v>0</v>
      </c>
      <c r="X92" s="156">
        <f t="shared" si="48"/>
        <v>0</v>
      </c>
      <c r="Y92" s="190"/>
      <c r="Z92" s="190"/>
      <c r="AA92" s="190"/>
      <c r="AB92" s="190"/>
      <c r="AC92" s="190"/>
      <c r="AD92" s="190"/>
      <c r="AE92" s="190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</row>
    <row r="93" spans="1:56" x14ac:dyDescent="0.3">
      <c r="A93" s="183" t="s">
        <v>124</v>
      </c>
      <c r="B93" s="411"/>
      <c r="C93" s="411"/>
      <c r="D93" s="411"/>
      <c r="E93" s="411"/>
      <c r="F93" s="183"/>
      <c r="G93" s="183"/>
      <c r="H93" s="183"/>
      <c r="I93" s="183"/>
      <c r="J93" s="183"/>
      <c r="K93" s="190"/>
      <c r="L93" s="32"/>
      <c r="M93" s="191">
        <f>VLOOKUP(A93,Tables!D1:E6,2,0)</f>
        <v>0</v>
      </c>
      <c r="N93" s="79"/>
      <c r="O93" s="189">
        <f t="shared" si="45"/>
        <v>0</v>
      </c>
      <c r="P93" s="79"/>
      <c r="Q93" s="189">
        <f t="shared" si="46"/>
        <v>0</v>
      </c>
      <c r="R93" s="79"/>
      <c r="S93" s="189">
        <f t="shared" si="47"/>
        <v>0</v>
      </c>
      <c r="T93" s="79"/>
      <c r="U93" s="189">
        <f t="shared" si="49"/>
        <v>0</v>
      </c>
      <c r="V93" s="79"/>
      <c r="W93" s="189">
        <f t="shared" si="50"/>
        <v>0</v>
      </c>
      <c r="X93" s="156">
        <f t="shared" si="48"/>
        <v>0</v>
      </c>
      <c r="Y93" s="190"/>
      <c r="Z93" s="190"/>
      <c r="AA93" s="190"/>
      <c r="AB93" s="190"/>
      <c r="AC93" s="190"/>
      <c r="AD93" s="190"/>
      <c r="AE93" s="190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</row>
    <row r="94" spans="1:56" x14ac:dyDescent="0.3">
      <c r="A94" s="183" t="s">
        <v>124</v>
      </c>
      <c r="B94" s="411"/>
      <c r="C94" s="411"/>
      <c r="D94" s="411"/>
      <c r="E94" s="411"/>
      <c r="F94" s="183"/>
      <c r="G94" s="183"/>
      <c r="H94" s="183"/>
      <c r="I94" s="183"/>
      <c r="J94" s="183"/>
      <c r="K94" s="183"/>
      <c r="L94" s="32"/>
      <c r="M94" s="191">
        <f>VLOOKUP(A94,Tables!D1:E6,2,0)</f>
        <v>0</v>
      </c>
      <c r="N94" s="79"/>
      <c r="O94" s="189">
        <f t="shared" si="45"/>
        <v>0</v>
      </c>
      <c r="P94" s="79"/>
      <c r="Q94" s="189">
        <f t="shared" si="46"/>
        <v>0</v>
      </c>
      <c r="R94" s="79"/>
      <c r="S94" s="189">
        <f t="shared" si="47"/>
        <v>0</v>
      </c>
      <c r="T94" s="79"/>
      <c r="U94" s="189">
        <f t="shared" si="49"/>
        <v>0</v>
      </c>
      <c r="V94" s="79"/>
      <c r="W94" s="189">
        <f t="shared" si="50"/>
        <v>0</v>
      </c>
      <c r="X94" s="156">
        <f t="shared" si="48"/>
        <v>0</v>
      </c>
      <c r="Y94" s="190"/>
      <c r="Z94" s="190"/>
      <c r="AA94" s="190"/>
      <c r="AB94" s="190"/>
      <c r="AC94" s="190"/>
      <c r="AD94" s="190"/>
      <c r="AE94" s="190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</row>
    <row r="95" spans="1:56" x14ac:dyDescent="0.3">
      <c r="A95" s="183" t="s">
        <v>124</v>
      </c>
      <c r="B95" s="411"/>
      <c r="C95" s="411"/>
      <c r="D95" s="411"/>
      <c r="E95" s="411"/>
      <c r="F95" s="183"/>
      <c r="G95" s="183"/>
      <c r="H95" s="183"/>
      <c r="I95" s="183"/>
      <c r="J95" s="183"/>
      <c r="K95" s="183"/>
      <c r="L95" s="32"/>
      <c r="M95" s="191">
        <f>VLOOKUP(A95,Tables!D1:E6,2,0)</f>
        <v>0</v>
      </c>
      <c r="N95" s="79"/>
      <c r="O95" s="189">
        <f t="shared" si="45"/>
        <v>0</v>
      </c>
      <c r="P95" s="79"/>
      <c r="Q95" s="189">
        <f t="shared" si="46"/>
        <v>0</v>
      </c>
      <c r="R95" s="79"/>
      <c r="S95" s="189">
        <f t="shared" si="47"/>
        <v>0</v>
      </c>
      <c r="T95" s="79"/>
      <c r="U95" s="189">
        <f t="shared" si="49"/>
        <v>0</v>
      </c>
      <c r="V95" s="79"/>
      <c r="W95" s="189">
        <f t="shared" si="50"/>
        <v>0</v>
      </c>
      <c r="X95" s="156">
        <f t="shared" si="48"/>
        <v>0</v>
      </c>
      <c r="Y95" s="190"/>
      <c r="Z95" s="190"/>
      <c r="AA95" s="190"/>
      <c r="AB95" s="190"/>
      <c r="AC95" s="190"/>
      <c r="AD95" s="190"/>
      <c r="AE95" s="190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</row>
    <row r="96" spans="1:56" x14ac:dyDescent="0.3">
      <c r="A96" s="183" t="s">
        <v>124</v>
      </c>
      <c r="B96" s="411"/>
      <c r="C96" s="411"/>
      <c r="D96" s="411"/>
      <c r="E96" s="411"/>
      <c r="F96" s="183"/>
      <c r="G96" s="183"/>
      <c r="H96" s="183"/>
      <c r="I96" s="183"/>
      <c r="J96" s="183"/>
      <c r="K96" s="183"/>
      <c r="L96" s="32"/>
      <c r="M96" s="191">
        <f>VLOOKUP(A96,Tables!D1:E6,2,0)</f>
        <v>0</v>
      </c>
      <c r="N96" s="79"/>
      <c r="O96" s="189">
        <f t="shared" si="45"/>
        <v>0</v>
      </c>
      <c r="P96" s="79"/>
      <c r="Q96" s="189">
        <f t="shared" si="46"/>
        <v>0</v>
      </c>
      <c r="R96" s="79"/>
      <c r="S96" s="189">
        <f t="shared" si="47"/>
        <v>0</v>
      </c>
      <c r="T96" s="79"/>
      <c r="U96" s="189">
        <f t="shared" si="49"/>
        <v>0</v>
      </c>
      <c r="V96" s="79"/>
      <c r="W96" s="189">
        <f t="shared" si="50"/>
        <v>0</v>
      </c>
      <c r="X96" s="156">
        <f t="shared" si="48"/>
        <v>0</v>
      </c>
      <c r="Y96" s="190"/>
      <c r="Z96" s="190"/>
      <c r="AA96" s="190"/>
      <c r="AB96" s="190"/>
      <c r="AC96" s="190"/>
      <c r="AD96" s="190"/>
      <c r="AE96" s="190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</row>
    <row r="97" spans="1:56" s="6" customFormat="1" ht="15" thickBot="1" x14ac:dyDescent="0.35">
      <c r="A97" s="183" t="s">
        <v>124</v>
      </c>
      <c r="B97" s="420"/>
      <c r="C97" s="420"/>
      <c r="D97" s="420"/>
      <c r="E97" s="420"/>
      <c r="F97" s="184"/>
      <c r="G97" s="184"/>
      <c r="H97" s="184"/>
      <c r="I97" s="184"/>
      <c r="J97" s="184"/>
      <c r="K97" s="184"/>
      <c r="L97" s="33"/>
      <c r="M97" s="191">
        <f>VLOOKUP(A97,Tables!D1:E6,2,0)</f>
        <v>0</v>
      </c>
      <c r="N97" s="93"/>
      <c r="O97" s="94">
        <f t="shared" si="45"/>
        <v>0</v>
      </c>
      <c r="P97" s="93"/>
      <c r="Q97" s="94">
        <f t="shared" si="46"/>
        <v>0</v>
      </c>
      <c r="R97" s="93"/>
      <c r="S97" s="94">
        <f t="shared" si="47"/>
        <v>0</v>
      </c>
      <c r="T97" s="93"/>
      <c r="U97" s="189">
        <f t="shared" si="49"/>
        <v>0</v>
      </c>
      <c r="V97" s="93"/>
      <c r="W97" s="189">
        <f t="shared" si="50"/>
        <v>0</v>
      </c>
      <c r="X97" s="157">
        <f t="shared" si="48"/>
        <v>0</v>
      </c>
      <c r="Y97" s="190"/>
      <c r="Z97" s="190"/>
      <c r="AA97" s="190"/>
      <c r="AB97" s="190"/>
      <c r="AC97" s="190"/>
      <c r="AD97" s="190"/>
      <c r="AE97" s="190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</row>
    <row r="98" spans="1:56" ht="15" thickBot="1" x14ac:dyDescent="0.35">
      <c r="A98" s="374"/>
      <c r="B98" s="374"/>
      <c r="C98" s="374"/>
      <c r="D98" s="374"/>
      <c r="E98" s="374"/>
      <c r="F98" s="374"/>
      <c r="G98" s="374"/>
      <c r="H98" s="374"/>
      <c r="I98" s="374"/>
      <c r="J98" s="374"/>
      <c r="K98" s="374" t="s">
        <v>51</v>
      </c>
      <c r="L98" s="374"/>
      <c r="M98" s="375"/>
      <c r="N98" s="187"/>
      <c r="O98" s="25">
        <f>SUM(O90:O97)</f>
        <v>0</v>
      </c>
      <c r="P98" s="187"/>
      <c r="Q98" s="25">
        <f>SUM(Q90:Q97)</f>
        <v>0</v>
      </c>
      <c r="R98" s="187"/>
      <c r="S98" s="25">
        <f>SUM(S90:S97)</f>
        <v>0</v>
      </c>
      <c r="T98" s="187"/>
      <c r="U98" s="25">
        <f>SUM(U90:U97)</f>
        <v>0</v>
      </c>
      <c r="V98" s="187"/>
      <c r="W98" s="25">
        <f>SUM(W90:W97)</f>
        <v>0</v>
      </c>
      <c r="X98" s="80">
        <f t="shared" si="48"/>
        <v>0</v>
      </c>
      <c r="Y98" s="190"/>
      <c r="Z98" s="190"/>
      <c r="AA98" s="190"/>
      <c r="AB98" s="190"/>
      <c r="AC98" s="190"/>
      <c r="AD98" s="190"/>
      <c r="AE98" s="190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</row>
    <row r="99" spans="1:56" ht="15" thickTop="1" x14ac:dyDescent="0.3">
      <c r="A99" s="414"/>
      <c r="B99" s="414"/>
      <c r="C99" s="414"/>
      <c r="D99" s="414"/>
      <c r="E99" s="414"/>
      <c r="F99" s="414"/>
      <c r="G99" s="414"/>
      <c r="H99" s="414"/>
      <c r="I99" s="414"/>
      <c r="J99" s="414"/>
      <c r="K99" s="414"/>
      <c r="L99" s="414"/>
      <c r="M99" s="415"/>
      <c r="N99" s="389"/>
      <c r="O99" s="390"/>
      <c r="P99" s="389"/>
      <c r="Q99" s="390"/>
      <c r="R99" s="389"/>
      <c r="S99" s="390"/>
      <c r="T99" s="389"/>
      <c r="U99" s="390"/>
      <c r="V99" s="389"/>
      <c r="W99" s="390"/>
      <c r="X99" s="158"/>
      <c r="Y99" s="190"/>
      <c r="Z99" s="190"/>
      <c r="AA99" s="190"/>
      <c r="AB99" s="190"/>
      <c r="AC99" s="190"/>
      <c r="AD99" s="190"/>
      <c r="AE99" s="190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</row>
    <row r="100" spans="1:56" ht="15" thickBot="1" x14ac:dyDescent="0.35">
      <c r="A100" s="193"/>
      <c r="B100" s="193"/>
      <c r="C100" s="193"/>
      <c r="D100" s="193"/>
      <c r="E100" s="193"/>
      <c r="F100" s="193"/>
      <c r="G100" s="193"/>
      <c r="H100" s="193"/>
      <c r="I100" s="193"/>
      <c r="J100" s="424" t="s">
        <v>52</v>
      </c>
      <c r="K100" s="425"/>
      <c r="L100" s="425"/>
      <c r="M100" s="194"/>
      <c r="N100" s="193"/>
      <c r="O100" s="95">
        <f>O88+O98</f>
        <v>0</v>
      </c>
      <c r="P100" s="193"/>
      <c r="Q100" s="95">
        <f>Q88+Q98</f>
        <v>0</v>
      </c>
      <c r="R100" s="193"/>
      <c r="S100" s="95">
        <f>S88+S98</f>
        <v>0</v>
      </c>
      <c r="T100" s="193"/>
      <c r="U100" s="95">
        <f>U88+U98</f>
        <v>0</v>
      </c>
      <c r="V100" s="193"/>
      <c r="W100" s="95">
        <f>W88+W98</f>
        <v>0</v>
      </c>
      <c r="X100" s="96">
        <f>X88+X98</f>
        <v>0</v>
      </c>
      <c r="Y100" s="183"/>
      <c r="Z100" s="183"/>
      <c r="AA100" s="183"/>
      <c r="AB100" s="183"/>
      <c r="AC100" s="183"/>
      <c r="AD100" s="183"/>
      <c r="AE100" s="183"/>
    </row>
    <row r="101" spans="1:56" x14ac:dyDescent="0.3">
      <c r="A101" s="422"/>
      <c r="B101" s="422"/>
      <c r="C101" s="422"/>
      <c r="D101" s="422"/>
      <c r="E101" s="422"/>
      <c r="F101" s="422"/>
      <c r="G101" s="422"/>
      <c r="H101" s="422"/>
      <c r="I101" s="422"/>
      <c r="J101" s="422"/>
      <c r="K101" s="422"/>
      <c r="L101" s="422"/>
      <c r="M101" s="400"/>
      <c r="N101" s="395"/>
      <c r="O101" s="396"/>
      <c r="P101" s="395"/>
      <c r="Q101" s="396"/>
      <c r="R101" s="395"/>
      <c r="S101" s="396"/>
      <c r="T101" s="395"/>
      <c r="U101" s="396"/>
      <c r="V101" s="395"/>
      <c r="W101" s="396"/>
      <c r="X101" s="14"/>
      <c r="Y101" s="183"/>
      <c r="Z101" s="183"/>
      <c r="AA101" s="183"/>
      <c r="AB101" s="183"/>
      <c r="AC101" s="183"/>
      <c r="AD101" s="183"/>
      <c r="AE101" s="183"/>
    </row>
    <row r="102" spans="1:56" x14ac:dyDescent="0.3">
      <c r="A102" s="419" t="s">
        <v>55</v>
      </c>
      <c r="B102" s="419"/>
      <c r="C102" s="419"/>
      <c r="D102" s="419" t="s">
        <v>39</v>
      </c>
      <c r="E102" s="419"/>
      <c r="F102" s="419"/>
      <c r="G102" s="419"/>
      <c r="H102" s="419"/>
      <c r="I102" s="419"/>
      <c r="J102" s="419"/>
      <c r="K102" s="419"/>
      <c r="L102" s="419"/>
      <c r="M102" s="423"/>
      <c r="N102" s="391"/>
      <c r="O102" s="392"/>
      <c r="P102" s="391"/>
      <c r="Q102" s="392"/>
      <c r="R102" s="391"/>
      <c r="S102" s="392"/>
      <c r="T102" s="391"/>
      <c r="U102" s="392"/>
      <c r="V102" s="391"/>
      <c r="W102" s="392"/>
      <c r="X102" s="91">
        <f t="shared" ref="X102:X117" si="51">SUM(N102:W102)</f>
        <v>0</v>
      </c>
      <c r="Y102" s="183"/>
      <c r="Z102" s="183"/>
      <c r="AA102" s="183"/>
      <c r="AB102" s="183"/>
      <c r="AC102" s="183"/>
      <c r="AD102" s="183"/>
      <c r="AE102" s="183"/>
    </row>
    <row r="103" spans="1:56" x14ac:dyDescent="0.3">
      <c r="A103" s="411" t="s">
        <v>63</v>
      </c>
      <c r="B103" s="411"/>
      <c r="C103" s="411"/>
      <c r="D103" s="411"/>
      <c r="E103" s="411"/>
      <c r="F103" s="411"/>
      <c r="G103" s="411"/>
      <c r="H103" s="411"/>
      <c r="I103" s="411"/>
      <c r="J103" s="411"/>
      <c r="K103" s="411"/>
      <c r="L103" s="411"/>
      <c r="M103" s="379"/>
      <c r="N103" s="391"/>
      <c r="O103" s="392"/>
      <c r="P103" s="391"/>
      <c r="Q103" s="392"/>
      <c r="R103" s="391"/>
      <c r="S103" s="392"/>
      <c r="T103" s="391"/>
      <c r="U103" s="392"/>
      <c r="V103" s="391"/>
      <c r="W103" s="392"/>
      <c r="X103" s="91">
        <f t="shared" si="51"/>
        <v>0</v>
      </c>
      <c r="Y103" s="183"/>
      <c r="Z103" s="183"/>
      <c r="AA103" s="183"/>
      <c r="AB103" s="183"/>
      <c r="AC103" s="183"/>
      <c r="AD103" s="183"/>
      <c r="AE103" s="183"/>
    </row>
    <row r="104" spans="1:56" x14ac:dyDescent="0.3">
      <c r="A104" s="411" t="s">
        <v>63</v>
      </c>
      <c r="B104" s="411"/>
      <c r="C104" s="411"/>
      <c r="D104" s="411"/>
      <c r="E104" s="411"/>
      <c r="F104" s="411"/>
      <c r="G104" s="411"/>
      <c r="H104" s="411"/>
      <c r="I104" s="411"/>
      <c r="J104" s="411"/>
      <c r="K104" s="411"/>
      <c r="L104" s="411"/>
      <c r="M104" s="379"/>
      <c r="N104" s="391"/>
      <c r="O104" s="392"/>
      <c r="P104" s="391"/>
      <c r="Q104" s="392"/>
      <c r="R104" s="391"/>
      <c r="S104" s="392"/>
      <c r="T104" s="391"/>
      <c r="U104" s="392"/>
      <c r="V104" s="391"/>
      <c r="W104" s="392"/>
      <c r="X104" s="91">
        <f t="shared" si="51"/>
        <v>0</v>
      </c>
      <c r="Y104" s="183"/>
      <c r="Z104" s="183"/>
      <c r="AA104" s="183"/>
      <c r="AB104" s="183"/>
      <c r="AC104" s="183"/>
      <c r="AD104" s="183"/>
      <c r="AE104" s="183"/>
    </row>
    <row r="105" spans="1:56" x14ac:dyDescent="0.3">
      <c r="A105" s="411" t="s">
        <v>63</v>
      </c>
      <c r="B105" s="411"/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379"/>
      <c r="N105" s="391"/>
      <c r="O105" s="392"/>
      <c r="P105" s="391"/>
      <c r="Q105" s="392"/>
      <c r="R105" s="391"/>
      <c r="S105" s="392"/>
      <c r="T105" s="391"/>
      <c r="U105" s="392"/>
      <c r="V105" s="391"/>
      <c r="W105" s="392"/>
      <c r="X105" s="91">
        <f t="shared" si="51"/>
        <v>0</v>
      </c>
      <c r="Y105" s="183"/>
      <c r="Z105" s="183"/>
      <c r="AA105" s="183"/>
      <c r="AB105" s="183"/>
      <c r="AC105" s="183"/>
      <c r="AD105" s="183"/>
      <c r="AE105" s="183"/>
    </row>
    <row r="106" spans="1:56" x14ac:dyDescent="0.3">
      <c r="A106" s="411" t="s">
        <v>63</v>
      </c>
      <c r="B106" s="411"/>
      <c r="C106" s="411"/>
      <c r="D106" s="411"/>
      <c r="E106" s="411"/>
      <c r="F106" s="411"/>
      <c r="G106" s="411"/>
      <c r="H106" s="411"/>
      <c r="I106" s="411"/>
      <c r="J106" s="411"/>
      <c r="K106" s="411"/>
      <c r="L106" s="411"/>
      <c r="M106" s="379"/>
      <c r="N106" s="391"/>
      <c r="O106" s="392"/>
      <c r="P106" s="391"/>
      <c r="Q106" s="392"/>
      <c r="R106" s="391"/>
      <c r="S106" s="392"/>
      <c r="T106" s="391"/>
      <c r="U106" s="392"/>
      <c r="V106" s="391"/>
      <c r="W106" s="392"/>
      <c r="X106" s="91">
        <f t="shared" si="51"/>
        <v>0</v>
      </c>
      <c r="Y106" s="183"/>
      <c r="Z106" s="183"/>
      <c r="AA106" s="183"/>
      <c r="AB106" s="183"/>
      <c r="AC106" s="183"/>
      <c r="AD106" s="183"/>
      <c r="AE106" s="183"/>
    </row>
    <row r="107" spans="1:56" x14ac:dyDescent="0.3">
      <c r="A107" s="411" t="s">
        <v>63</v>
      </c>
      <c r="B107" s="411"/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379"/>
      <c r="N107" s="391"/>
      <c r="O107" s="392"/>
      <c r="P107" s="391"/>
      <c r="Q107" s="392"/>
      <c r="R107" s="391"/>
      <c r="S107" s="392"/>
      <c r="T107" s="391"/>
      <c r="U107" s="392"/>
      <c r="V107" s="391"/>
      <c r="W107" s="392"/>
      <c r="X107" s="91">
        <f t="shared" si="51"/>
        <v>0</v>
      </c>
      <c r="Y107" s="183"/>
      <c r="Z107" s="183"/>
      <c r="AA107" s="183"/>
      <c r="AB107" s="183"/>
      <c r="AC107" s="183"/>
      <c r="AD107" s="183"/>
      <c r="AE107" s="183"/>
    </row>
    <row r="108" spans="1:56" x14ac:dyDescent="0.3">
      <c r="A108" s="411" t="s">
        <v>63</v>
      </c>
      <c r="B108" s="411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379"/>
      <c r="N108" s="391"/>
      <c r="O108" s="392"/>
      <c r="P108" s="391"/>
      <c r="Q108" s="392"/>
      <c r="R108" s="391"/>
      <c r="S108" s="392"/>
      <c r="T108" s="391"/>
      <c r="U108" s="392"/>
      <c r="V108" s="391"/>
      <c r="W108" s="392"/>
      <c r="X108" s="91">
        <f t="shared" si="51"/>
        <v>0</v>
      </c>
      <c r="Y108" s="183"/>
      <c r="Z108" s="183"/>
      <c r="AA108" s="183"/>
      <c r="AB108" s="183"/>
      <c r="AC108" s="183"/>
      <c r="AD108" s="183"/>
      <c r="AE108" s="183"/>
    </row>
    <row r="109" spans="1:56" x14ac:dyDescent="0.3">
      <c r="A109" s="411" t="s">
        <v>63</v>
      </c>
      <c r="B109" s="411"/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379"/>
      <c r="N109" s="391"/>
      <c r="O109" s="392"/>
      <c r="P109" s="391"/>
      <c r="Q109" s="392"/>
      <c r="R109" s="391"/>
      <c r="S109" s="392"/>
      <c r="T109" s="391"/>
      <c r="U109" s="392"/>
      <c r="V109" s="391"/>
      <c r="W109" s="392"/>
      <c r="X109" s="91">
        <f t="shared" si="51"/>
        <v>0</v>
      </c>
      <c r="Y109" s="183"/>
      <c r="Z109" s="183"/>
      <c r="AA109" s="183"/>
      <c r="AB109" s="183"/>
      <c r="AC109" s="183"/>
      <c r="AD109" s="183"/>
      <c r="AE109" s="183"/>
    </row>
    <row r="110" spans="1:56" x14ac:dyDescent="0.3">
      <c r="A110" s="411" t="s">
        <v>63</v>
      </c>
      <c r="B110" s="411"/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379"/>
      <c r="N110" s="391"/>
      <c r="O110" s="392"/>
      <c r="P110" s="391"/>
      <c r="Q110" s="392"/>
      <c r="R110" s="391"/>
      <c r="S110" s="392"/>
      <c r="T110" s="391"/>
      <c r="U110" s="392"/>
      <c r="V110" s="391"/>
      <c r="W110" s="392"/>
      <c r="X110" s="91">
        <f t="shared" si="51"/>
        <v>0</v>
      </c>
      <c r="Y110" s="183"/>
      <c r="Z110" s="183"/>
      <c r="AA110" s="183"/>
      <c r="AB110" s="183"/>
      <c r="AC110" s="183"/>
      <c r="AD110" s="183"/>
      <c r="AE110" s="183"/>
    </row>
    <row r="111" spans="1:56" x14ac:dyDescent="0.3">
      <c r="A111" s="411" t="s">
        <v>63</v>
      </c>
      <c r="B111" s="411"/>
      <c r="C111" s="411"/>
      <c r="D111" s="411"/>
      <c r="E111" s="411"/>
      <c r="F111" s="411"/>
      <c r="G111" s="411"/>
      <c r="H111" s="411"/>
      <c r="I111" s="411"/>
      <c r="J111" s="411"/>
      <c r="K111" s="411"/>
      <c r="L111" s="411"/>
      <c r="M111" s="379"/>
      <c r="N111" s="391"/>
      <c r="O111" s="392"/>
      <c r="P111" s="391"/>
      <c r="Q111" s="392"/>
      <c r="R111" s="391"/>
      <c r="S111" s="392"/>
      <c r="T111" s="391"/>
      <c r="U111" s="392"/>
      <c r="V111" s="391"/>
      <c r="W111" s="392"/>
      <c r="X111" s="91">
        <f t="shared" si="51"/>
        <v>0</v>
      </c>
      <c r="Y111" s="183"/>
      <c r="Z111" s="183"/>
      <c r="AA111" s="183"/>
      <c r="AB111" s="183"/>
      <c r="AC111" s="183"/>
      <c r="AD111" s="183"/>
      <c r="AE111" s="183"/>
    </row>
    <row r="112" spans="1:56" x14ac:dyDescent="0.3">
      <c r="A112" s="411" t="s">
        <v>63</v>
      </c>
      <c r="B112" s="411"/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379"/>
      <c r="N112" s="391"/>
      <c r="O112" s="392"/>
      <c r="P112" s="391"/>
      <c r="Q112" s="392"/>
      <c r="R112" s="391"/>
      <c r="S112" s="392"/>
      <c r="T112" s="391"/>
      <c r="U112" s="392"/>
      <c r="V112" s="391"/>
      <c r="W112" s="392"/>
      <c r="X112" s="91">
        <f t="shared" si="51"/>
        <v>0</v>
      </c>
      <c r="Y112" s="183"/>
      <c r="Z112" s="183"/>
      <c r="AA112" s="183"/>
      <c r="AB112" s="183"/>
      <c r="AC112" s="183"/>
      <c r="AD112" s="183"/>
      <c r="AE112" s="183"/>
    </row>
    <row r="113" spans="1:31" x14ac:dyDescent="0.3">
      <c r="A113" s="411" t="s">
        <v>63</v>
      </c>
      <c r="B113" s="411"/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379"/>
      <c r="N113" s="391"/>
      <c r="O113" s="392"/>
      <c r="P113" s="391"/>
      <c r="Q113" s="392"/>
      <c r="R113" s="391"/>
      <c r="S113" s="392"/>
      <c r="T113" s="391"/>
      <c r="U113" s="392"/>
      <c r="V113" s="391"/>
      <c r="W113" s="392"/>
      <c r="X113" s="91">
        <f t="shared" si="51"/>
        <v>0</v>
      </c>
      <c r="Y113" s="183"/>
      <c r="Z113" s="183"/>
      <c r="AA113" s="183"/>
      <c r="AB113" s="183"/>
      <c r="AC113" s="183"/>
      <c r="AD113" s="183"/>
      <c r="AE113" s="183"/>
    </row>
    <row r="114" spans="1:31" x14ac:dyDescent="0.3">
      <c r="A114" s="411" t="s">
        <v>63</v>
      </c>
      <c r="B114" s="411"/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379"/>
      <c r="N114" s="391"/>
      <c r="O114" s="392"/>
      <c r="P114" s="391"/>
      <c r="Q114" s="392"/>
      <c r="R114" s="391"/>
      <c r="S114" s="392"/>
      <c r="T114" s="391"/>
      <c r="U114" s="392"/>
      <c r="V114" s="391"/>
      <c r="W114" s="392"/>
      <c r="X114" s="91">
        <f t="shared" si="51"/>
        <v>0</v>
      </c>
      <c r="Y114" s="183"/>
      <c r="Z114" s="183"/>
      <c r="AA114" s="183"/>
      <c r="AB114" s="183"/>
      <c r="AC114" s="183"/>
      <c r="AD114" s="183"/>
      <c r="AE114" s="183"/>
    </row>
    <row r="115" spans="1:31" x14ac:dyDescent="0.3">
      <c r="A115" s="411" t="s">
        <v>63</v>
      </c>
      <c r="B115" s="411"/>
      <c r="C115" s="411"/>
      <c r="D115" s="411"/>
      <c r="E115" s="411"/>
      <c r="F115" s="411"/>
      <c r="G115" s="411"/>
      <c r="H115" s="411"/>
      <c r="I115" s="411"/>
      <c r="J115" s="411"/>
      <c r="K115" s="411"/>
      <c r="L115" s="411"/>
      <c r="M115" s="379"/>
      <c r="N115" s="391"/>
      <c r="O115" s="392"/>
      <c r="P115" s="391"/>
      <c r="Q115" s="392"/>
      <c r="R115" s="391"/>
      <c r="S115" s="392"/>
      <c r="T115" s="391"/>
      <c r="U115" s="392"/>
      <c r="V115" s="391"/>
      <c r="W115" s="392"/>
      <c r="X115" s="106">
        <f t="shared" si="51"/>
        <v>0</v>
      </c>
      <c r="Y115" s="74"/>
      <c r="Z115" s="183"/>
      <c r="AA115" s="183"/>
      <c r="AB115" s="183"/>
      <c r="AC115" s="183"/>
      <c r="AD115" s="183"/>
      <c r="AE115" s="183"/>
    </row>
    <row r="116" spans="1:31" x14ac:dyDescent="0.3">
      <c r="A116" s="411" t="s">
        <v>63</v>
      </c>
      <c r="B116" s="411"/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379"/>
      <c r="N116" s="391"/>
      <c r="O116" s="392"/>
      <c r="P116" s="391"/>
      <c r="Q116" s="392"/>
      <c r="R116" s="391"/>
      <c r="S116" s="392"/>
      <c r="T116" s="391"/>
      <c r="U116" s="392"/>
      <c r="V116" s="391"/>
      <c r="W116" s="392"/>
      <c r="X116" s="91">
        <f t="shared" si="51"/>
        <v>0</v>
      </c>
      <c r="Y116" s="183"/>
      <c r="Z116" s="183"/>
      <c r="AA116" s="183"/>
      <c r="AB116" s="183"/>
      <c r="AC116" s="183"/>
      <c r="AD116" s="183"/>
      <c r="AE116" s="183"/>
    </row>
    <row r="117" spans="1:31" ht="15" thickBot="1" x14ac:dyDescent="0.35">
      <c r="A117" s="411" t="s">
        <v>63</v>
      </c>
      <c r="B117" s="411"/>
      <c r="C117" s="411"/>
      <c r="D117" s="410"/>
      <c r="E117" s="410"/>
      <c r="F117" s="410"/>
      <c r="G117" s="410"/>
      <c r="H117" s="410"/>
      <c r="I117" s="410"/>
      <c r="J117" s="410"/>
      <c r="K117" s="410"/>
      <c r="L117" s="410"/>
      <c r="M117" s="379"/>
      <c r="N117" s="391"/>
      <c r="O117" s="392"/>
      <c r="P117" s="391"/>
      <c r="Q117" s="392"/>
      <c r="R117" s="391"/>
      <c r="S117" s="392"/>
      <c r="T117" s="391"/>
      <c r="U117" s="392"/>
      <c r="V117" s="391"/>
      <c r="W117" s="392"/>
      <c r="X117" s="91">
        <f t="shared" si="51"/>
        <v>0</v>
      </c>
      <c r="Y117" s="183"/>
      <c r="Z117" s="183"/>
      <c r="AA117" s="183"/>
      <c r="AB117" s="183"/>
      <c r="AC117" s="183"/>
      <c r="AD117" s="183"/>
      <c r="AE117" s="183"/>
    </row>
    <row r="118" spans="1:31" s="64" customFormat="1" ht="15" thickBot="1" x14ac:dyDescent="0.35">
      <c r="A118" s="452"/>
      <c r="B118" s="452"/>
      <c r="C118" s="452"/>
      <c r="D118" s="452"/>
      <c r="E118" s="452"/>
      <c r="F118" s="452"/>
      <c r="G118" s="452"/>
      <c r="H118" s="452"/>
      <c r="I118" s="453"/>
      <c r="J118" s="454" t="s">
        <v>56</v>
      </c>
      <c r="K118" s="455"/>
      <c r="L118" s="455"/>
      <c r="M118" s="456"/>
      <c r="N118" s="241"/>
      <c r="O118" s="130">
        <f>SUM(N102:O117)</f>
        <v>0</v>
      </c>
      <c r="P118" s="342"/>
      <c r="Q118" s="130">
        <f>SUM(P102:Q117)</f>
        <v>0</v>
      </c>
      <c r="R118" s="342"/>
      <c r="S118" s="130">
        <f>SUM(R102:S117)</f>
        <v>0</v>
      </c>
      <c r="T118" s="342"/>
      <c r="U118" s="130">
        <f>SUM(T102:U117)</f>
        <v>0</v>
      </c>
      <c r="V118" s="241"/>
      <c r="W118" s="130">
        <f>SUM(V102:W117)</f>
        <v>0</v>
      </c>
      <c r="X118" s="131">
        <f>SUM(X102:X117)</f>
        <v>0</v>
      </c>
      <c r="Y118" s="128"/>
      <c r="Z118" s="63"/>
      <c r="AA118" s="63"/>
      <c r="AB118" s="63"/>
      <c r="AC118" s="63"/>
      <c r="AD118" s="63"/>
      <c r="AE118" s="63"/>
    </row>
    <row r="119" spans="1:31" ht="15.6" thickTop="1" thickBot="1" x14ac:dyDescent="0.35">
      <c r="A119" s="185" t="s">
        <v>57</v>
      </c>
      <c r="B119" s="410"/>
      <c r="C119" s="410"/>
      <c r="D119" s="410"/>
      <c r="E119" s="410"/>
      <c r="F119" s="410"/>
      <c r="G119" s="410"/>
      <c r="H119" s="410"/>
      <c r="I119" s="410"/>
      <c r="J119" s="410"/>
      <c r="K119" s="410"/>
      <c r="L119" s="410"/>
      <c r="M119" s="379"/>
      <c r="N119" s="387"/>
      <c r="O119" s="388"/>
      <c r="P119" s="387"/>
      <c r="Q119" s="388"/>
      <c r="R119" s="387"/>
      <c r="S119" s="388"/>
      <c r="T119" s="387"/>
      <c r="U119" s="388"/>
      <c r="V119" s="387"/>
      <c r="W119" s="388"/>
      <c r="X119" s="132"/>
      <c r="Y119" s="183"/>
      <c r="Z119" s="183"/>
      <c r="AA119" s="183"/>
      <c r="AB119" s="183"/>
      <c r="AC119" s="183"/>
      <c r="AD119" s="183"/>
      <c r="AE119" s="183"/>
    </row>
    <row r="120" spans="1:31" x14ac:dyDescent="0.3">
      <c r="A120" s="183">
        <v>1</v>
      </c>
      <c r="B120" s="422"/>
      <c r="C120" s="422"/>
      <c r="D120" s="422"/>
      <c r="E120" s="422"/>
      <c r="F120" s="422"/>
      <c r="G120" s="422"/>
      <c r="H120" s="422"/>
      <c r="I120" s="422"/>
      <c r="J120" s="422"/>
      <c r="K120" s="422"/>
      <c r="L120" s="422"/>
      <c r="M120" s="400"/>
      <c r="N120" s="446"/>
      <c r="O120" s="447"/>
      <c r="P120" s="446"/>
      <c r="Q120" s="447"/>
      <c r="R120" s="446"/>
      <c r="S120" s="447"/>
      <c r="T120" s="446"/>
      <c r="U120" s="447"/>
      <c r="V120" s="446"/>
      <c r="W120" s="447"/>
      <c r="X120" s="163">
        <f>SUM(N120:W120)</f>
        <v>0</v>
      </c>
      <c r="Y120" s="183"/>
      <c r="Z120" s="183"/>
      <c r="AA120" s="183"/>
      <c r="AB120" s="183"/>
      <c r="AC120" s="183"/>
      <c r="AD120" s="183"/>
      <c r="AE120" s="183"/>
    </row>
    <row r="121" spans="1:31" x14ac:dyDescent="0.3">
      <c r="A121" s="183">
        <v>2</v>
      </c>
      <c r="B121" s="410"/>
      <c r="C121" s="410"/>
      <c r="D121" s="410"/>
      <c r="E121" s="410"/>
      <c r="F121" s="410"/>
      <c r="G121" s="410"/>
      <c r="H121" s="410"/>
      <c r="I121" s="410"/>
      <c r="J121" s="410"/>
      <c r="K121" s="410"/>
      <c r="L121" s="410"/>
      <c r="M121" s="379"/>
      <c r="N121" s="391"/>
      <c r="O121" s="392"/>
      <c r="P121" s="391"/>
      <c r="Q121" s="392"/>
      <c r="R121" s="391"/>
      <c r="S121" s="392"/>
      <c r="T121" s="391"/>
      <c r="U121" s="392"/>
      <c r="V121" s="391"/>
      <c r="W121" s="392"/>
      <c r="X121" s="156">
        <f t="shared" ref="X121:X124" si="52">SUM(N121:W121)</f>
        <v>0</v>
      </c>
      <c r="Y121" s="183"/>
      <c r="Z121" s="183"/>
      <c r="AA121" s="183"/>
      <c r="AB121" s="183"/>
      <c r="AC121" s="183"/>
      <c r="AD121" s="183"/>
      <c r="AE121" s="183"/>
    </row>
    <row r="122" spans="1:31" x14ac:dyDescent="0.3">
      <c r="A122" s="183">
        <v>3</v>
      </c>
      <c r="B122" s="411"/>
      <c r="C122" s="411"/>
      <c r="D122" s="411"/>
      <c r="E122" s="411"/>
      <c r="F122" s="411"/>
      <c r="G122" s="411"/>
      <c r="H122" s="411"/>
      <c r="I122" s="411"/>
      <c r="J122" s="411"/>
      <c r="K122" s="411"/>
      <c r="L122" s="411"/>
      <c r="M122" s="379"/>
      <c r="N122" s="391"/>
      <c r="O122" s="392"/>
      <c r="P122" s="391"/>
      <c r="Q122" s="392"/>
      <c r="R122" s="391"/>
      <c r="S122" s="392"/>
      <c r="T122" s="391"/>
      <c r="U122" s="392"/>
      <c r="V122" s="391"/>
      <c r="W122" s="392"/>
      <c r="X122" s="156">
        <f t="shared" si="52"/>
        <v>0</v>
      </c>
      <c r="Y122" s="183"/>
      <c r="Z122" s="183"/>
      <c r="AA122" s="183"/>
      <c r="AB122" s="183"/>
      <c r="AC122" s="183"/>
      <c r="AD122" s="183"/>
      <c r="AE122" s="183"/>
    </row>
    <row r="123" spans="1:31" x14ac:dyDescent="0.3">
      <c r="A123" s="183">
        <v>4</v>
      </c>
      <c r="B123" s="411"/>
      <c r="C123" s="411"/>
      <c r="D123" s="411"/>
      <c r="E123" s="411"/>
      <c r="F123" s="411"/>
      <c r="G123" s="411"/>
      <c r="H123" s="411"/>
      <c r="I123" s="411"/>
      <c r="J123" s="411"/>
      <c r="K123" s="411"/>
      <c r="L123" s="411"/>
      <c r="M123" s="379"/>
      <c r="N123" s="391"/>
      <c r="O123" s="392"/>
      <c r="P123" s="391"/>
      <c r="Q123" s="392"/>
      <c r="R123" s="391"/>
      <c r="S123" s="392"/>
      <c r="T123" s="391"/>
      <c r="U123" s="392"/>
      <c r="V123" s="391"/>
      <c r="W123" s="392"/>
      <c r="X123" s="156">
        <f t="shared" si="52"/>
        <v>0</v>
      </c>
      <c r="Y123" s="183"/>
      <c r="Z123" s="183"/>
      <c r="AA123" s="183"/>
      <c r="AB123" s="183"/>
      <c r="AC123" s="183"/>
      <c r="AD123" s="183"/>
      <c r="AE123" s="183"/>
    </row>
    <row r="124" spans="1:31" x14ac:dyDescent="0.3">
      <c r="A124" s="183"/>
      <c r="B124" s="411"/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379"/>
      <c r="N124" s="92"/>
      <c r="O124" s="189"/>
      <c r="P124" s="92"/>
      <c r="Q124" s="189"/>
      <c r="R124" s="92"/>
      <c r="S124" s="189"/>
      <c r="T124" s="92"/>
      <c r="U124" s="189"/>
      <c r="V124" s="92"/>
      <c r="W124" s="189"/>
      <c r="X124" s="295">
        <f t="shared" si="52"/>
        <v>0</v>
      </c>
      <c r="Y124" s="183"/>
      <c r="Z124" s="183"/>
      <c r="AA124" s="183"/>
      <c r="AB124" s="183"/>
      <c r="AC124" s="183"/>
      <c r="AD124" s="183"/>
      <c r="AE124" s="183"/>
    </row>
    <row r="125" spans="1:31" ht="15" thickBot="1" x14ac:dyDescent="0.35">
      <c r="A125" s="411"/>
      <c r="B125" s="411"/>
      <c r="C125" s="411"/>
      <c r="D125" s="411"/>
      <c r="E125" s="411"/>
      <c r="F125" s="411"/>
      <c r="G125" s="411"/>
      <c r="H125" s="411"/>
      <c r="I125" s="411"/>
      <c r="J125" s="379"/>
      <c r="K125" s="457" t="s">
        <v>58</v>
      </c>
      <c r="L125" s="458"/>
      <c r="M125" s="459"/>
      <c r="N125" s="133"/>
      <c r="O125" s="55">
        <f>SUM(N120:O124)</f>
        <v>0</v>
      </c>
      <c r="P125" s="133"/>
      <c r="Q125" s="98">
        <f>SUM(P120:Q124)</f>
        <v>0</v>
      </c>
      <c r="R125" s="133"/>
      <c r="S125" s="98">
        <f>SUM(R120:S124)</f>
        <v>0</v>
      </c>
      <c r="T125" s="134"/>
      <c r="U125" s="98">
        <f>SUM(T120:U124)</f>
        <v>0</v>
      </c>
      <c r="V125" s="133"/>
      <c r="W125" s="98">
        <f>SUM(V120:W124)</f>
        <v>0</v>
      </c>
      <c r="X125" s="135">
        <f>SUM(X120:X124)</f>
        <v>0</v>
      </c>
      <c r="Y125" s="74"/>
      <c r="Z125" s="183"/>
      <c r="AA125" s="183"/>
      <c r="AB125" s="183"/>
      <c r="AC125" s="183"/>
      <c r="AD125" s="183"/>
      <c r="AE125" s="183"/>
    </row>
    <row r="126" spans="1:31" ht="15" thickTop="1" x14ac:dyDescent="0.3">
      <c r="A126" s="444"/>
      <c r="B126" s="444"/>
      <c r="C126" s="444"/>
      <c r="D126" s="444"/>
      <c r="E126" s="444"/>
      <c r="F126" s="444"/>
      <c r="G126" s="444"/>
      <c r="H126" s="444"/>
      <c r="I126" s="444"/>
      <c r="J126" s="444"/>
      <c r="K126" s="444"/>
      <c r="L126" s="444"/>
      <c r="M126" s="445"/>
      <c r="N126" s="389"/>
      <c r="O126" s="390"/>
      <c r="P126" s="389"/>
      <c r="Q126" s="390"/>
      <c r="R126" s="389"/>
      <c r="S126" s="390"/>
      <c r="T126" s="389"/>
      <c r="U126" s="390"/>
      <c r="V126" s="389"/>
      <c r="W126" s="390"/>
      <c r="X126" s="14"/>
      <c r="Y126" s="183"/>
      <c r="Z126" s="183"/>
      <c r="AA126" s="183"/>
      <c r="AB126" s="183"/>
      <c r="AC126" s="183"/>
      <c r="AD126" s="183"/>
      <c r="AE126" s="183"/>
    </row>
    <row r="127" spans="1:31" x14ac:dyDescent="0.3">
      <c r="A127" s="212"/>
      <c r="B127" s="213"/>
      <c r="C127" s="213"/>
      <c r="D127" s="213"/>
      <c r="E127" s="213"/>
      <c r="F127" s="213"/>
      <c r="G127" s="214"/>
      <c r="H127" s="449" t="s">
        <v>59</v>
      </c>
      <c r="I127" s="450"/>
      <c r="J127" s="450"/>
      <c r="K127" s="450"/>
      <c r="L127" s="450"/>
      <c r="M127" s="451"/>
      <c r="N127" s="212"/>
      <c r="O127" s="139">
        <f>O118+O125</f>
        <v>0</v>
      </c>
      <c r="P127" s="213"/>
      <c r="Q127" s="139">
        <f>Q118+Q125</f>
        <v>0</v>
      </c>
      <c r="R127" s="213"/>
      <c r="S127" s="139">
        <f>S118+S125</f>
        <v>0</v>
      </c>
      <c r="T127" s="213"/>
      <c r="U127" s="139">
        <f>U118+U125</f>
        <v>0</v>
      </c>
      <c r="V127" s="213"/>
      <c r="W127" s="139">
        <f>W118+W125</f>
        <v>0</v>
      </c>
      <c r="X127" s="139">
        <f>X118+X125</f>
        <v>0</v>
      </c>
      <c r="Y127" s="183"/>
      <c r="Z127" s="183"/>
      <c r="AA127" s="183"/>
      <c r="AB127" s="183"/>
      <c r="AC127" s="183"/>
      <c r="AD127" s="183"/>
      <c r="AE127" s="183"/>
    </row>
    <row r="128" spans="1:31" x14ac:dyDescent="0.3">
      <c r="A128" s="460" t="s">
        <v>60</v>
      </c>
      <c r="B128" s="460"/>
      <c r="C128" s="460" t="s">
        <v>39</v>
      </c>
      <c r="D128" s="460"/>
      <c r="E128" s="460"/>
      <c r="F128" s="460"/>
      <c r="G128" s="460"/>
      <c r="H128" s="460"/>
      <c r="I128" s="460"/>
      <c r="J128" s="460"/>
      <c r="K128" s="460"/>
      <c r="L128" s="460"/>
      <c r="M128" s="465"/>
      <c r="N128" s="382"/>
      <c r="O128" s="383"/>
      <c r="P128" s="382"/>
      <c r="Q128" s="383"/>
      <c r="R128" s="382"/>
      <c r="S128" s="383"/>
      <c r="T128" s="382"/>
      <c r="U128" s="383"/>
      <c r="V128" s="382"/>
      <c r="W128" s="383"/>
      <c r="X128" s="14"/>
      <c r="Y128" s="183"/>
      <c r="Z128" s="183"/>
      <c r="AA128" s="183"/>
      <c r="AB128" s="183"/>
      <c r="AC128" s="183"/>
      <c r="AD128" s="183"/>
      <c r="AE128" s="183"/>
    </row>
    <row r="129" spans="1:31" x14ac:dyDescent="0.3">
      <c r="A129" s="411" t="s">
        <v>62</v>
      </c>
      <c r="B129" s="411"/>
      <c r="C129" s="411"/>
      <c r="D129" s="411"/>
      <c r="E129" s="411"/>
      <c r="F129" s="411"/>
      <c r="G129" s="411"/>
      <c r="H129" s="411"/>
      <c r="I129" s="411"/>
      <c r="J129" s="411"/>
      <c r="K129" s="411"/>
      <c r="L129" s="411"/>
      <c r="M129" s="379"/>
      <c r="N129" s="391"/>
      <c r="O129" s="392"/>
      <c r="P129" s="391"/>
      <c r="Q129" s="392"/>
      <c r="R129" s="391"/>
      <c r="S129" s="392"/>
      <c r="T129" s="391"/>
      <c r="U129" s="392"/>
      <c r="V129" s="391"/>
      <c r="W129" s="392"/>
      <c r="X129" s="91">
        <f>SUM(N129:W129)</f>
        <v>0</v>
      </c>
      <c r="Y129" s="183"/>
      <c r="Z129" s="183"/>
      <c r="AA129" s="183"/>
      <c r="AB129" s="183"/>
      <c r="AC129" s="183"/>
      <c r="AD129" s="183"/>
      <c r="AE129" s="183"/>
    </row>
    <row r="130" spans="1:31" x14ac:dyDescent="0.3">
      <c r="A130" s="411" t="s">
        <v>62</v>
      </c>
      <c r="B130" s="411"/>
      <c r="C130" s="411"/>
      <c r="D130" s="411"/>
      <c r="E130" s="411"/>
      <c r="F130" s="411"/>
      <c r="G130" s="411"/>
      <c r="H130" s="411"/>
      <c r="I130" s="411"/>
      <c r="J130" s="411"/>
      <c r="K130" s="411"/>
      <c r="L130" s="411"/>
      <c r="M130" s="379"/>
      <c r="N130" s="391"/>
      <c r="O130" s="392"/>
      <c r="P130" s="391"/>
      <c r="Q130" s="392"/>
      <c r="R130" s="391"/>
      <c r="S130" s="392"/>
      <c r="T130" s="391"/>
      <c r="U130" s="392"/>
      <c r="V130" s="391"/>
      <c r="W130" s="392"/>
      <c r="X130" s="91">
        <f t="shared" ref="X130:X146" si="53">SUM(N130:W130)</f>
        <v>0</v>
      </c>
      <c r="Y130" s="183"/>
      <c r="Z130" s="183"/>
      <c r="AA130" s="183"/>
      <c r="AB130" s="183"/>
      <c r="AC130" s="183"/>
      <c r="AD130" s="183"/>
      <c r="AE130" s="183"/>
    </row>
    <row r="131" spans="1:31" x14ac:dyDescent="0.3">
      <c r="A131" s="411" t="s">
        <v>62</v>
      </c>
      <c r="B131" s="411"/>
      <c r="C131" s="411"/>
      <c r="D131" s="411"/>
      <c r="E131" s="411"/>
      <c r="F131" s="411"/>
      <c r="G131" s="411"/>
      <c r="H131" s="411"/>
      <c r="I131" s="411"/>
      <c r="J131" s="411"/>
      <c r="K131" s="411"/>
      <c r="L131" s="411"/>
      <c r="M131" s="379"/>
      <c r="N131" s="391"/>
      <c r="O131" s="392"/>
      <c r="P131" s="391"/>
      <c r="Q131" s="392"/>
      <c r="R131" s="391"/>
      <c r="S131" s="392"/>
      <c r="T131" s="391"/>
      <c r="U131" s="392"/>
      <c r="V131" s="391"/>
      <c r="W131" s="392"/>
      <c r="X131" s="91">
        <f t="shared" si="53"/>
        <v>0</v>
      </c>
      <c r="Y131" s="183"/>
      <c r="Z131" s="183"/>
      <c r="AA131" s="183"/>
      <c r="AB131" s="183"/>
      <c r="AC131" s="183"/>
      <c r="AD131" s="183"/>
      <c r="AE131" s="183"/>
    </row>
    <row r="132" spans="1:31" x14ac:dyDescent="0.3">
      <c r="A132" s="411" t="s">
        <v>62</v>
      </c>
      <c r="B132" s="411"/>
      <c r="C132" s="411"/>
      <c r="D132" s="411"/>
      <c r="E132" s="411"/>
      <c r="F132" s="411"/>
      <c r="G132" s="411"/>
      <c r="H132" s="411"/>
      <c r="I132" s="411"/>
      <c r="J132" s="411"/>
      <c r="K132" s="411"/>
      <c r="L132" s="411"/>
      <c r="M132" s="379"/>
      <c r="N132" s="391"/>
      <c r="O132" s="392"/>
      <c r="P132" s="391"/>
      <c r="Q132" s="392"/>
      <c r="R132" s="391"/>
      <c r="S132" s="392"/>
      <c r="T132" s="391"/>
      <c r="U132" s="392"/>
      <c r="V132" s="391"/>
      <c r="W132" s="392"/>
      <c r="X132" s="91">
        <f t="shared" si="53"/>
        <v>0</v>
      </c>
      <c r="Y132" s="183"/>
      <c r="Z132" s="183"/>
      <c r="AA132" s="183"/>
      <c r="AB132" s="183"/>
      <c r="AC132" s="183"/>
      <c r="AD132" s="183"/>
      <c r="AE132" s="183"/>
    </row>
    <row r="133" spans="1:31" x14ac:dyDescent="0.3">
      <c r="A133" s="411" t="s">
        <v>62</v>
      </c>
      <c r="B133" s="411"/>
      <c r="C133" s="411"/>
      <c r="D133" s="411"/>
      <c r="E133" s="411"/>
      <c r="F133" s="411"/>
      <c r="G133" s="411"/>
      <c r="H133" s="411"/>
      <c r="I133" s="411"/>
      <c r="J133" s="411"/>
      <c r="K133" s="411"/>
      <c r="L133" s="411"/>
      <c r="M133" s="379"/>
      <c r="N133" s="391"/>
      <c r="O133" s="392"/>
      <c r="P133" s="391"/>
      <c r="Q133" s="392"/>
      <c r="R133" s="391"/>
      <c r="S133" s="392"/>
      <c r="T133" s="391"/>
      <c r="U133" s="392"/>
      <c r="V133" s="391"/>
      <c r="W133" s="392"/>
      <c r="X133" s="91">
        <f t="shared" si="53"/>
        <v>0</v>
      </c>
      <c r="Y133" s="183"/>
      <c r="Z133" s="183"/>
      <c r="AA133" s="183"/>
      <c r="AB133" s="183"/>
      <c r="AC133" s="183"/>
      <c r="AD133" s="183"/>
      <c r="AE133" s="183"/>
    </row>
    <row r="134" spans="1:31" x14ac:dyDescent="0.3">
      <c r="A134" s="411" t="s">
        <v>62</v>
      </c>
      <c r="B134" s="411"/>
      <c r="C134" s="411"/>
      <c r="D134" s="411"/>
      <c r="E134" s="411"/>
      <c r="F134" s="411"/>
      <c r="G134" s="411"/>
      <c r="H134" s="411"/>
      <c r="I134" s="411"/>
      <c r="J134" s="411"/>
      <c r="K134" s="411"/>
      <c r="L134" s="411"/>
      <c r="M134" s="379"/>
      <c r="N134" s="391"/>
      <c r="O134" s="392"/>
      <c r="P134" s="391"/>
      <c r="Q134" s="392"/>
      <c r="R134" s="391"/>
      <c r="S134" s="392"/>
      <c r="T134" s="391"/>
      <c r="U134" s="392"/>
      <c r="V134" s="391"/>
      <c r="W134" s="392"/>
      <c r="X134" s="91">
        <f t="shared" si="53"/>
        <v>0</v>
      </c>
      <c r="Y134" s="183"/>
      <c r="Z134" s="183"/>
      <c r="AA134" s="183"/>
      <c r="AB134" s="183"/>
      <c r="AC134" s="183"/>
      <c r="AD134" s="183"/>
      <c r="AE134" s="183"/>
    </row>
    <row r="135" spans="1:31" x14ac:dyDescent="0.3">
      <c r="A135" s="411" t="s">
        <v>62</v>
      </c>
      <c r="B135" s="411"/>
      <c r="C135" s="411"/>
      <c r="D135" s="411"/>
      <c r="E135" s="411"/>
      <c r="F135" s="411"/>
      <c r="G135" s="411"/>
      <c r="H135" s="411"/>
      <c r="I135" s="411"/>
      <c r="J135" s="411"/>
      <c r="K135" s="411"/>
      <c r="L135" s="411"/>
      <c r="M135" s="379"/>
      <c r="N135" s="391"/>
      <c r="O135" s="392"/>
      <c r="P135" s="391"/>
      <c r="Q135" s="392"/>
      <c r="R135" s="391"/>
      <c r="S135" s="392"/>
      <c r="T135" s="391"/>
      <c r="U135" s="392"/>
      <c r="V135" s="391"/>
      <c r="W135" s="392"/>
      <c r="X135" s="91">
        <f t="shared" si="53"/>
        <v>0</v>
      </c>
      <c r="Y135" s="183"/>
      <c r="Z135" s="183"/>
      <c r="AA135" s="183"/>
      <c r="AB135" s="183"/>
      <c r="AC135" s="183"/>
      <c r="AD135" s="183"/>
      <c r="AE135" s="183"/>
    </row>
    <row r="136" spans="1:31" x14ac:dyDescent="0.3">
      <c r="A136" s="411" t="s">
        <v>62</v>
      </c>
      <c r="B136" s="411"/>
      <c r="C136" s="411"/>
      <c r="D136" s="411"/>
      <c r="E136" s="411"/>
      <c r="F136" s="411"/>
      <c r="G136" s="411"/>
      <c r="H136" s="411"/>
      <c r="I136" s="411"/>
      <c r="J136" s="411"/>
      <c r="K136" s="411"/>
      <c r="L136" s="411"/>
      <c r="M136" s="379"/>
      <c r="N136" s="391"/>
      <c r="O136" s="392"/>
      <c r="P136" s="391"/>
      <c r="Q136" s="392"/>
      <c r="R136" s="391"/>
      <c r="S136" s="392"/>
      <c r="T136" s="391"/>
      <c r="U136" s="392"/>
      <c r="V136" s="391"/>
      <c r="W136" s="392"/>
      <c r="X136" s="91">
        <f t="shared" si="53"/>
        <v>0</v>
      </c>
      <c r="Y136" s="183"/>
      <c r="Z136" s="183"/>
      <c r="AA136" s="183"/>
      <c r="AB136" s="183"/>
      <c r="AC136" s="183"/>
      <c r="AD136" s="183"/>
      <c r="AE136" s="183"/>
    </row>
    <row r="137" spans="1:31" x14ac:dyDescent="0.3">
      <c r="A137" s="411" t="s">
        <v>62</v>
      </c>
      <c r="B137" s="411"/>
      <c r="C137" s="411"/>
      <c r="D137" s="411"/>
      <c r="E137" s="411"/>
      <c r="F137" s="411"/>
      <c r="G137" s="411"/>
      <c r="H137" s="411"/>
      <c r="I137" s="411"/>
      <c r="J137" s="411"/>
      <c r="K137" s="411"/>
      <c r="L137" s="411"/>
      <c r="M137" s="379"/>
      <c r="N137" s="391"/>
      <c r="O137" s="392"/>
      <c r="P137" s="391"/>
      <c r="Q137" s="392"/>
      <c r="R137" s="391"/>
      <c r="S137" s="392"/>
      <c r="T137" s="391"/>
      <c r="U137" s="392"/>
      <c r="V137" s="391"/>
      <c r="W137" s="392"/>
      <c r="X137" s="91">
        <f t="shared" si="53"/>
        <v>0</v>
      </c>
      <c r="Y137" s="183"/>
      <c r="Z137" s="183"/>
      <c r="AA137" s="183"/>
      <c r="AB137" s="183"/>
      <c r="AC137" s="183"/>
      <c r="AD137" s="183"/>
      <c r="AE137" s="183"/>
    </row>
    <row r="138" spans="1:31" x14ac:dyDescent="0.3">
      <c r="A138" s="411" t="s">
        <v>62</v>
      </c>
      <c r="B138" s="411"/>
      <c r="C138" s="411"/>
      <c r="D138" s="411"/>
      <c r="E138" s="411"/>
      <c r="F138" s="411"/>
      <c r="G138" s="411"/>
      <c r="H138" s="411"/>
      <c r="I138" s="411"/>
      <c r="J138" s="411"/>
      <c r="K138" s="411"/>
      <c r="L138" s="411"/>
      <c r="M138" s="379"/>
      <c r="N138" s="391"/>
      <c r="O138" s="392"/>
      <c r="P138" s="391"/>
      <c r="Q138" s="392"/>
      <c r="R138" s="391"/>
      <c r="S138" s="392"/>
      <c r="T138" s="391"/>
      <c r="U138" s="392"/>
      <c r="V138" s="391"/>
      <c r="W138" s="392"/>
      <c r="X138" s="91">
        <f t="shared" si="53"/>
        <v>0</v>
      </c>
      <c r="Y138" s="183"/>
      <c r="Z138" s="183"/>
      <c r="AA138" s="183"/>
      <c r="AB138" s="183"/>
      <c r="AC138" s="183"/>
      <c r="AD138" s="183"/>
      <c r="AE138" s="183"/>
    </row>
    <row r="139" spans="1:31" x14ac:dyDescent="0.3">
      <c r="A139" s="411" t="s">
        <v>62</v>
      </c>
      <c r="B139" s="411"/>
      <c r="C139" s="461"/>
      <c r="D139" s="461"/>
      <c r="E139" s="461"/>
      <c r="F139" s="461"/>
      <c r="G139" s="461"/>
      <c r="H139" s="461"/>
      <c r="I139" s="461"/>
      <c r="J139" s="461"/>
      <c r="K139" s="461"/>
      <c r="L139" s="461"/>
      <c r="M139" s="462"/>
      <c r="N139" s="393"/>
      <c r="O139" s="394"/>
      <c r="P139" s="393"/>
      <c r="Q139" s="394"/>
      <c r="R139" s="393"/>
      <c r="S139" s="394"/>
      <c r="T139" s="393"/>
      <c r="U139" s="394"/>
      <c r="V139" s="393"/>
      <c r="W139" s="394"/>
      <c r="X139" s="91">
        <f t="shared" si="53"/>
        <v>0</v>
      </c>
    </row>
    <row r="140" spans="1:31" x14ac:dyDescent="0.3">
      <c r="A140" s="411" t="s">
        <v>62</v>
      </c>
      <c r="B140" s="411"/>
      <c r="C140" s="461"/>
      <c r="D140" s="461"/>
      <c r="E140" s="461"/>
      <c r="F140" s="461"/>
      <c r="G140" s="461"/>
      <c r="H140" s="461"/>
      <c r="I140" s="461"/>
      <c r="J140" s="461"/>
      <c r="K140" s="461"/>
      <c r="L140" s="461"/>
      <c r="M140" s="462"/>
      <c r="N140" s="393"/>
      <c r="O140" s="394"/>
      <c r="P140" s="393"/>
      <c r="Q140" s="394"/>
      <c r="R140" s="393"/>
      <c r="S140" s="394"/>
      <c r="T140" s="393"/>
      <c r="U140" s="394"/>
      <c r="V140" s="393"/>
      <c r="W140" s="394"/>
      <c r="X140" s="91">
        <f t="shared" si="53"/>
        <v>0</v>
      </c>
    </row>
    <row r="141" spans="1:31" x14ac:dyDescent="0.3">
      <c r="A141" s="411" t="s">
        <v>62</v>
      </c>
      <c r="B141" s="411"/>
      <c r="C141" s="461"/>
      <c r="D141" s="461"/>
      <c r="E141" s="461"/>
      <c r="F141" s="461"/>
      <c r="G141" s="461"/>
      <c r="H141" s="461"/>
      <c r="I141" s="461"/>
      <c r="J141" s="461"/>
      <c r="K141" s="461"/>
      <c r="L141" s="461"/>
      <c r="M141" s="462"/>
      <c r="N141" s="393"/>
      <c r="O141" s="394"/>
      <c r="P141" s="393"/>
      <c r="Q141" s="394"/>
      <c r="R141" s="393"/>
      <c r="S141" s="394"/>
      <c r="T141" s="393"/>
      <c r="U141" s="394"/>
      <c r="V141" s="393"/>
      <c r="W141" s="394"/>
      <c r="X141" s="91">
        <f t="shared" si="53"/>
        <v>0</v>
      </c>
    </row>
    <row r="142" spans="1:31" x14ac:dyDescent="0.3">
      <c r="A142" s="411" t="s">
        <v>62</v>
      </c>
      <c r="B142" s="411"/>
      <c r="C142" s="461"/>
      <c r="D142" s="461"/>
      <c r="E142" s="461"/>
      <c r="F142" s="461"/>
      <c r="G142" s="461"/>
      <c r="H142" s="461"/>
      <c r="I142" s="461"/>
      <c r="J142" s="461"/>
      <c r="K142" s="461"/>
      <c r="L142" s="461"/>
      <c r="M142" s="462"/>
      <c r="N142" s="393"/>
      <c r="O142" s="394"/>
      <c r="P142" s="393"/>
      <c r="Q142" s="394"/>
      <c r="R142" s="393"/>
      <c r="S142" s="394"/>
      <c r="T142" s="393"/>
      <c r="U142" s="394"/>
      <c r="V142" s="393"/>
      <c r="W142" s="394"/>
      <c r="X142" s="91">
        <f t="shared" si="53"/>
        <v>0</v>
      </c>
    </row>
    <row r="143" spans="1:31" x14ac:dyDescent="0.3">
      <c r="A143" s="411" t="s">
        <v>62</v>
      </c>
      <c r="B143" s="411"/>
      <c r="C143" s="461"/>
      <c r="D143" s="461"/>
      <c r="E143" s="461"/>
      <c r="F143" s="461"/>
      <c r="G143" s="461"/>
      <c r="H143" s="461"/>
      <c r="I143" s="461"/>
      <c r="J143" s="461"/>
      <c r="K143" s="461"/>
      <c r="L143" s="461"/>
      <c r="M143" s="462"/>
      <c r="N143" s="393"/>
      <c r="O143" s="394"/>
      <c r="P143" s="393"/>
      <c r="Q143" s="394"/>
      <c r="R143" s="393"/>
      <c r="S143" s="394"/>
      <c r="T143" s="393"/>
      <c r="U143" s="394"/>
      <c r="V143" s="393"/>
      <c r="W143" s="394"/>
      <c r="X143" s="91">
        <f t="shared" si="53"/>
        <v>0</v>
      </c>
    </row>
    <row r="144" spans="1:31" x14ac:dyDescent="0.3">
      <c r="A144" s="411" t="s">
        <v>62</v>
      </c>
      <c r="B144" s="411"/>
      <c r="C144" s="461"/>
      <c r="D144" s="461"/>
      <c r="E144" s="461"/>
      <c r="F144" s="461"/>
      <c r="G144" s="461"/>
      <c r="H144" s="461"/>
      <c r="I144" s="461"/>
      <c r="J144" s="461"/>
      <c r="K144" s="461"/>
      <c r="L144" s="461"/>
      <c r="M144" s="462"/>
      <c r="N144" s="393"/>
      <c r="O144" s="394"/>
      <c r="P144" s="393"/>
      <c r="Q144" s="394"/>
      <c r="R144" s="393"/>
      <c r="S144" s="394"/>
      <c r="T144" s="393"/>
      <c r="U144" s="394"/>
      <c r="V144" s="393"/>
      <c r="W144" s="394"/>
      <c r="X144" s="91">
        <f t="shared" si="53"/>
        <v>0</v>
      </c>
    </row>
    <row r="145" spans="1:25" x14ac:dyDescent="0.3">
      <c r="A145" s="411" t="s">
        <v>62</v>
      </c>
      <c r="B145" s="411"/>
      <c r="C145" s="461"/>
      <c r="D145" s="461"/>
      <c r="E145" s="461"/>
      <c r="F145" s="461"/>
      <c r="G145" s="461"/>
      <c r="H145" s="461"/>
      <c r="I145" s="461"/>
      <c r="J145" s="461"/>
      <c r="K145" s="461"/>
      <c r="L145" s="461"/>
      <c r="M145" s="462"/>
      <c r="N145" s="393"/>
      <c r="O145" s="394"/>
      <c r="P145" s="393"/>
      <c r="Q145" s="394"/>
      <c r="R145" s="393"/>
      <c r="S145" s="394"/>
      <c r="T145" s="393"/>
      <c r="U145" s="394"/>
      <c r="V145" s="393"/>
      <c r="W145" s="394"/>
      <c r="X145" s="91">
        <f t="shared" si="53"/>
        <v>0</v>
      </c>
    </row>
    <row r="146" spans="1:25" x14ac:dyDescent="0.3">
      <c r="A146" s="411" t="s">
        <v>62</v>
      </c>
      <c r="B146" s="411"/>
      <c r="C146" s="463"/>
      <c r="D146" s="463"/>
      <c r="E146" s="463"/>
      <c r="F146" s="463"/>
      <c r="G146" s="463"/>
      <c r="H146" s="463"/>
      <c r="I146" s="463"/>
      <c r="J146" s="463"/>
      <c r="K146" s="463"/>
      <c r="L146" s="463"/>
      <c r="M146" s="464"/>
      <c r="N146" s="393"/>
      <c r="O146" s="394"/>
      <c r="P146" s="393"/>
      <c r="Q146" s="394"/>
      <c r="R146" s="393"/>
      <c r="S146" s="394"/>
      <c r="T146" s="393"/>
      <c r="U146" s="394"/>
      <c r="V146" s="393"/>
      <c r="W146" s="394"/>
      <c r="X146" s="91">
        <f t="shared" si="53"/>
        <v>0</v>
      </c>
    </row>
    <row r="147" spans="1:25" x14ac:dyDescent="0.3">
      <c r="A147" s="141"/>
      <c r="B147" s="142"/>
      <c r="C147" s="142"/>
      <c r="D147" s="142"/>
      <c r="E147" s="142"/>
      <c r="F147" s="142"/>
      <c r="G147" s="142"/>
      <c r="H147" s="142"/>
      <c r="I147" s="450" t="s">
        <v>67</v>
      </c>
      <c r="J147" s="450"/>
      <c r="K147" s="450"/>
      <c r="L147" s="450"/>
      <c r="M147" s="450"/>
      <c r="N147" s="143"/>
      <c r="O147" s="139">
        <f>SUM(N129:O146)</f>
        <v>0</v>
      </c>
      <c r="P147" s="143"/>
      <c r="Q147" s="139">
        <f>SUM(P129:Q146)</f>
        <v>0</v>
      </c>
      <c r="R147" s="144"/>
      <c r="S147" s="139">
        <f>SUM(R129:S146)</f>
        <v>0</v>
      </c>
      <c r="T147" s="144"/>
      <c r="U147" s="139">
        <f>SUM(T129:U146)</f>
        <v>0</v>
      </c>
      <c r="V147" s="144"/>
      <c r="W147" s="139">
        <f>SUM(V129:W146)</f>
        <v>0</v>
      </c>
      <c r="X147" s="139">
        <f>SUM(X129:X146)</f>
        <v>0</v>
      </c>
    </row>
    <row r="148" spans="1:25" s="183" customFormat="1" ht="13.8" x14ac:dyDescent="0.25">
      <c r="A148" s="494" t="s">
        <v>126</v>
      </c>
      <c r="B148" s="494"/>
      <c r="C148" s="494"/>
      <c r="D148" s="494"/>
      <c r="E148" s="494"/>
      <c r="F148" s="494"/>
      <c r="G148" s="494"/>
      <c r="H148" s="494"/>
      <c r="I148" s="494"/>
      <c r="J148" s="494"/>
      <c r="K148" s="494"/>
      <c r="L148" s="494"/>
      <c r="M148" s="494"/>
      <c r="N148" s="495">
        <f>O147+O127+O100+O69</f>
        <v>37.518524999999997</v>
      </c>
      <c r="O148" s="489"/>
      <c r="P148" s="490">
        <f>Q147+Q127+Q100+Q69</f>
        <v>0</v>
      </c>
      <c r="Q148" s="489"/>
      <c r="R148" s="490">
        <f>S147+S127+S100+S69</f>
        <v>0</v>
      </c>
      <c r="S148" s="489"/>
      <c r="T148" s="490">
        <f>U147+U127+U100+U69</f>
        <v>0</v>
      </c>
      <c r="U148" s="489"/>
      <c r="V148" s="490">
        <f>W147+W127+W100+W69</f>
        <v>0</v>
      </c>
      <c r="W148" s="489"/>
      <c r="X148" s="152">
        <f>X147+X127+X100+X69</f>
        <v>25.574999999999996</v>
      </c>
    </row>
    <row r="149" spans="1:25" s="183" customFormat="1" ht="13.8" x14ac:dyDescent="0.25">
      <c r="A149" s="491"/>
      <c r="B149" s="492"/>
      <c r="C149" s="492"/>
      <c r="D149" s="492"/>
      <c r="E149" s="492"/>
      <c r="F149" s="492"/>
      <c r="G149" s="492"/>
      <c r="H149" s="492"/>
      <c r="I149" s="492"/>
      <c r="J149" s="492"/>
      <c r="K149" s="492"/>
      <c r="L149" s="492"/>
      <c r="M149" s="492"/>
      <c r="N149" s="492"/>
      <c r="O149" s="492"/>
      <c r="P149" s="492"/>
      <c r="Q149" s="492"/>
      <c r="R149" s="492"/>
      <c r="S149" s="492"/>
      <c r="T149" s="492"/>
      <c r="U149" s="492"/>
      <c r="V149" s="492"/>
      <c r="W149" s="492"/>
      <c r="X149" s="493"/>
      <c r="Y149" s="74"/>
    </row>
    <row r="150" spans="1:25" s="183" customFormat="1" ht="13.8" x14ac:dyDescent="0.25">
      <c r="A150" s="476" t="s">
        <v>127</v>
      </c>
      <c r="B150" s="494"/>
      <c r="C150" s="494"/>
      <c r="D150" s="477" t="s">
        <v>54</v>
      </c>
      <c r="E150" s="477"/>
      <c r="F150" s="477"/>
      <c r="G150" s="477"/>
      <c r="H150" s="477"/>
      <c r="I150" s="477"/>
      <c r="J150" s="477"/>
      <c r="K150" s="477"/>
      <c r="L150" s="219" t="s">
        <v>53</v>
      </c>
      <c r="M150" s="222">
        <v>0.08</v>
      </c>
      <c r="N150" s="488">
        <f>N148*M150</f>
        <v>3.0014819999999998</v>
      </c>
      <c r="O150" s="489"/>
      <c r="P150" s="488">
        <f>P148*M150</f>
        <v>0</v>
      </c>
      <c r="Q150" s="489"/>
      <c r="R150" s="488">
        <f>R148*M150</f>
        <v>0</v>
      </c>
      <c r="S150" s="489"/>
      <c r="T150" s="488">
        <f>T148*M150</f>
        <v>0</v>
      </c>
      <c r="U150" s="489"/>
      <c r="V150" s="488">
        <f>V148*M150</f>
        <v>0</v>
      </c>
      <c r="W150" s="489"/>
      <c r="X150" s="223">
        <f>X148*M150</f>
        <v>2.0459999999999998</v>
      </c>
    </row>
    <row r="151" spans="1:25" x14ac:dyDescent="0.3">
      <c r="A151" s="428" t="s">
        <v>68</v>
      </c>
      <c r="B151" s="428"/>
      <c r="C151" s="428"/>
      <c r="D151" s="428" t="s">
        <v>39</v>
      </c>
      <c r="E151" s="428"/>
      <c r="F151" s="428"/>
      <c r="G151" s="428"/>
      <c r="H151" s="428"/>
      <c r="I151" s="428"/>
      <c r="J151" s="428"/>
      <c r="K151" s="428"/>
      <c r="L151" s="428"/>
      <c r="M151" s="423"/>
      <c r="N151" s="378"/>
      <c r="O151" s="379"/>
      <c r="P151" s="378"/>
      <c r="Q151" s="379"/>
      <c r="R151" s="378"/>
      <c r="S151" s="379"/>
      <c r="T151" s="378"/>
      <c r="U151" s="379"/>
      <c r="V151" s="378"/>
      <c r="W151" s="379"/>
      <c r="X151" s="14"/>
    </row>
    <row r="152" spans="1:25" x14ac:dyDescent="0.3">
      <c r="A152" s="411"/>
      <c r="B152" s="411"/>
      <c r="C152" s="411"/>
      <c r="D152" s="411"/>
      <c r="E152" s="411"/>
      <c r="F152" s="411"/>
      <c r="G152" s="411"/>
      <c r="H152" s="411"/>
      <c r="I152" s="411"/>
      <c r="J152" s="411"/>
      <c r="K152" s="411"/>
      <c r="L152" s="411"/>
      <c r="M152" s="379"/>
      <c r="N152" s="391"/>
      <c r="O152" s="392"/>
      <c r="P152" s="466"/>
      <c r="Q152" s="467"/>
      <c r="R152" s="391"/>
      <c r="S152" s="392"/>
      <c r="T152" s="391"/>
      <c r="U152" s="392"/>
      <c r="V152" s="391"/>
      <c r="W152" s="392"/>
      <c r="X152" s="91">
        <f>SUM(N152:W152)</f>
        <v>0</v>
      </c>
    </row>
    <row r="153" spans="1:25" x14ac:dyDescent="0.3">
      <c r="A153" s="411"/>
      <c r="B153" s="411"/>
      <c r="C153" s="411"/>
      <c r="D153" s="411"/>
      <c r="E153" s="411"/>
      <c r="F153" s="411"/>
      <c r="G153" s="411"/>
      <c r="H153" s="411"/>
      <c r="I153" s="411"/>
      <c r="J153" s="411"/>
      <c r="K153" s="411"/>
      <c r="L153" s="411"/>
      <c r="M153" s="379"/>
      <c r="N153" s="391"/>
      <c r="O153" s="392"/>
      <c r="P153" s="466"/>
      <c r="Q153" s="467"/>
      <c r="R153" s="391"/>
      <c r="S153" s="392"/>
      <c r="T153" s="391"/>
      <c r="U153" s="392"/>
      <c r="V153" s="391"/>
      <c r="W153" s="392"/>
      <c r="X153" s="91">
        <f t="shared" ref="X153:X157" si="54">SUM(N153:W153)</f>
        <v>0</v>
      </c>
    </row>
    <row r="154" spans="1:25" x14ac:dyDescent="0.3">
      <c r="A154" s="411"/>
      <c r="B154" s="411"/>
      <c r="C154" s="411"/>
      <c r="D154" s="411"/>
      <c r="E154" s="411"/>
      <c r="F154" s="411"/>
      <c r="G154" s="411"/>
      <c r="H154" s="411"/>
      <c r="I154" s="411"/>
      <c r="J154" s="411"/>
      <c r="K154" s="411"/>
      <c r="L154" s="411"/>
      <c r="M154" s="379"/>
      <c r="N154" s="391"/>
      <c r="O154" s="392"/>
      <c r="P154" s="466"/>
      <c r="Q154" s="467"/>
      <c r="R154" s="391"/>
      <c r="S154" s="392"/>
      <c r="T154" s="391"/>
      <c r="U154" s="392"/>
      <c r="V154" s="391"/>
      <c r="W154" s="392"/>
      <c r="X154" s="91">
        <f t="shared" si="54"/>
        <v>0</v>
      </c>
    </row>
    <row r="155" spans="1:25" x14ac:dyDescent="0.3">
      <c r="A155" s="411"/>
      <c r="B155" s="411"/>
      <c r="C155" s="411"/>
      <c r="D155" s="411"/>
      <c r="E155" s="411"/>
      <c r="F155" s="411"/>
      <c r="G155" s="411"/>
      <c r="H155" s="411"/>
      <c r="I155" s="411"/>
      <c r="J155" s="411"/>
      <c r="K155" s="411"/>
      <c r="L155" s="411"/>
      <c r="M155" s="379"/>
      <c r="N155" s="391"/>
      <c r="O155" s="392"/>
      <c r="P155" s="466"/>
      <c r="Q155" s="467"/>
      <c r="R155" s="391"/>
      <c r="S155" s="392"/>
      <c r="T155" s="391"/>
      <c r="U155" s="392"/>
      <c r="V155" s="391"/>
      <c r="W155" s="392"/>
      <c r="X155" s="91">
        <f t="shared" si="54"/>
        <v>0</v>
      </c>
    </row>
    <row r="156" spans="1:25" x14ac:dyDescent="0.3">
      <c r="A156" s="411"/>
      <c r="B156" s="411"/>
      <c r="C156" s="411"/>
      <c r="D156" s="411"/>
      <c r="E156" s="411"/>
      <c r="F156" s="411"/>
      <c r="G156" s="411"/>
      <c r="H156" s="411"/>
      <c r="I156" s="411"/>
      <c r="J156" s="411"/>
      <c r="K156" s="411"/>
      <c r="L156" s="411"/>
      <c r="M156" s="379"/>
      <c r="N156" s="391"/>
      <c r="O156" s="392"/>
      <c r="P156" s="466"/>
      <c r="Q156" s="467"/>
      <c r="R156" s="391"/>
      <c r="S156" s="392"/>
      <c r="T156" s="391"/>
      <c r="U156" s="392"/>
      <c r="V156" s="391"/>
      <c r="W156" s="392"/>
      <c r="X156" s="91">
        <f t="shared" si="54"/>
        <v>0</v>
      </c>
    </row>
    <row r="157" spans="1:25" x14ac:dyDescent="0.3">
      <c r="A157" s="411"/>
      <c r="B157" s="411"/>
      <c r="C157" s="411"/>
      <c r="D157" s="444"/>
      <c r="E157" s="444"/>
      <c r="F157" s="444"/>
      <c r="G157" s="444"/>
      <c r="H157" s="444"/>
      <c r="I157" s="444"/>
      <c r="J157" s="444"/>
      <c r="K157" s="444"/>
      <c r="L157" s="444"/>
      <c r="M157" s="445"/>
      <c r="N157" s="391"/>
      <c r="O157" s="392"/>
      <c r="P157" s="466"/>
      <c r="Q157" s="467"/>
      <c r="R157" s="391"/>
      <c r="S157" s="392"/>
      <c r="T157" s="391"/>
      <c r="U157" s="392"/>
      <c r="V157" s="391"/>
      <c r="W157" s="392"/>
      <c r="X157" s="91">
        <f t="shared" si="54"/>
        <v>0</v>
      </c>
    </row>
    <row r="158" spans="1:25" x14ac:dyDescent="0.3">
      <c r="A158" s="212"/>
      <c r="B158" s="213"/>
      <c r="C158" s="213"/>
      <c r="D158" s="213"/>
      <c r="E158" s="213"/>
      <c r="F158" s="213"/>
      <c r="G158" s="213"/>
      <c r="H158" s="213"/>
      <c r="I158" s="206" t="s">
        <v>69</v>
      </c>
      <c r="J158" s="213"/>
      <c r="K158" s="213"/>
      <c r="L158" s="213"/>
      <c r="M158" s="214"/>
      <c r="N158" s="144"/>
      <c r="O158" s="139">
        <f>SUM(N152:O157)</f>
        <v>0</v>
      </c>
      <c r="P158" s="144"/>
      <c r="Q158" s="139">
        <f>SUM(P152:Q157)</f>
        <v>0</v>
      </c>
      <c r="R158" s="144"/>
      <c r="S158" s="139">
        <f>SUM(R152:S157)</f>
        <v>0</v>
      </c>
      <c r="T158" s="144"/>
      <c r="U158" s="139">
        <f>SUM(T152:U157)</f>
        <v>0</v>
      </c>
      <c r="V158" s="144"/>
      <c r="W158" s="139">
        <f>SUM(V152:W157)</f>
        <v>0</v>
      </c>
      <c r="X158" s="144">
        <f>SUM(X152:X157)</f>
        <v>0</v>
      </c>
      <c r="Y158" s="225"/>
    </row>
    <row r="159" spans="1:25" x14ac:dyDescent="0.3">
      <c r="A159" s="460" t="s">
        <v>70</v>
      </c>
      <c r="B159" s="460"/>
      <c r="C159" s="460"/>
      <c r="D159" s="468"/>
      <c r="E159" s="468"/>
      <c r="F159" s="468"/>
      <c r="G159" s="468"/>
      <c r="H159" s="468"/>
      <c r="I159" s="468"/>
      <c r="J159" s="468"/>
      <c r="K159" s="468"/>
      <c r="L159" s="468"/>
      <c r="M159" s="377"/>
      <c r="N159" s="382"/>
      <c r="O159" s="383"/>
      <c r="P159" s="382"/>
      <c r="Q159" s="383"/>
      <c r="R159" s="382"/>
      <c r="S159" s="383"/>
      <c r="T159" s="382"/>
      <c r="U159" s="383"/>
      <c r="V159" s="382"/>
      <c r="W159" s="383"/>
      <c r="X159" s="14"/>
    </row>
    <row r="160" spans="1:25" x14ac:dyDescent="0.3">
      <c r="A160" s="411" t="s">
        <v>71</v>
      </c>
      <c r="B160" s="411"/>
      <c r="C160" s="411"/>
      <c r="D160" s="411"/>
      <c r="E160" s="411"/>
      <c r="F160" s="411"/>
      <c r="G160" s="411"/>
      <c r="H160" s="411"/>
      <c r="I160" s="411"/>
      <c r="J160" s="411"/>
      <c r="K160" s="411"/>
      <c r="L160" s="411"/>
      <c r="M160" s="379"/>
      <c r="N160" s="391"/>
      <c r="O160" s="392"/>
      <c r="P160" s="391"/>
      <c r="Q160" s="392"/>
      <c r="R160" s="391"/>
      <c r="S160" s="392"/>
      <c r="T160" s="391"/>
      <c r="U160" s="392"/>
      <c r="V160" s="391"/>
      <c r="W160" s="392"/>
      <c r="X160" s="91">
        <f>SUM(N160:W160)</f>
        <v>0</v>
      </c>
    </row>
    <row r="161" spans="1:26" x14ac:dyDescent="0.3">
      <c r="A161" s="411" t="s">
        <v>72</v>
      </c>
      <c r="B161" s="411"/>
      <c r="C161" s="411"/>
      <c r="D161" s="411"/>
      <c r="E161" s="411"/>
      <c r="F161" s="411"/>
      <c r="G161" s="411"/>
      <c r="H161" s="411"/>
      <c r="I161" s="411"/>
      <c r="J161" s="411"/>
      <c r="K161" s="411"/>
      <c r="L161" s="411"/>
      <c r="M161" s="379"/>
      <c r="N161" s="391"/>
      <c r="O161" s="392"/>
      <c r="P161" s="391"/>
      <c r="Q161" s="392"/>
      <c r="R161" s="391"/>
      <c r="S161" s="392"/>
      <c r="T161" s="391"/>
      <c r="U161" s="392"/>
      <c r="V161" s="391"/>
      <c r="W161" s="392"/>
      <c r="X161" s="91">
        <f t="shared" ref="X161:X164" si="55">SUM(N161:W161)</f>
        <v>0</v>
      </c>
    </row>
    <row r="162" spans="1:26" x14ac:dyDescent="0.3">
      <c r="A162" s="411" t="s">
        <v>73</v>
      </c>
      <c r="B162" s="411"/>
      <c r="C162" s="411"/>
      <c r="D162" s="411"/>
      <c r="E162" s="411"/>
      <c r="F162" s="411"/>
      <c r="G162" s="411"/>
      <c r="H162" s="411"/>
      <c r="I162" s="411"/>
      <c r="J162" s="411"/>
      <c r="K162" s="411"/>
      <c r="L162" s="411"/>
      <c r="M162" s="379"/>
      <c r="N162" s="391"/>
      <c r="O162" s="392"/>
      <c r="P162" s="391"/>
      <c r="Q162" s="392"/>
      <c r="R162" s="391"/>
      <c r="S162" s="392"/>
      <c r="T162" s="391"/>
      <c r="U162" s="392"/>
      <c r="V162" s="391"/>
      <c r="W162" s="392"/>
      <c r="X162" s="91">
        <f t="shared" si="55"/>
        <v>0</v>
      </c>
    </row>
    <row r="163" spans="1:26" x14ac:dyDescent="0.3">
      <c r="A163" s="411" t="s">
        <v>74</v>
      </c>
      <c r="B163" s="411"/>
      <c r="C163" s="411"/>
      <c r="D163" s="411"/>
      <c r="E163" s="411"/>
      <c r="F163" s="411"/>
      <c r="G163" s="411"/>
      <c r="H163" s="411"/>
      <c r="I163" s="411"/>
      <c r="J163" s="411"/>
      <c r="K163" s="411"/>
      <c r="L163" s="411"/>
      <c r="M163" s="379"/>
      <c r="N163" s="391"/>
      <c r="O163" s="392"/>
      <c r="P163" s="391"/>
      <c r="Q163" s="392"/>
      <c r="R163" s="391"/>
      <c r="S163" s="392"/>
      <c r="T163" s="391"/>
      <c r="U163" s="392"/>
      <c r="V163" s="391"/>
      <c r="W163" s="392"/>
      <c r="X163" s="91">
        <f t="shared" si="55"/>
        <v>0</v>
      </c>
    </row>
    <row r="164" spans="1:26" x14ac:dyDescent="0.3">
      <c r="A164" s="411" t="s">
        <v>75</v>
      </c>
      <c r="B164" s="411"/>
      <c r="C164" s="411"/>
      <c r="D164" s="411"/>
      <c r="E164" s="411"/>
      <c r="F164" s="411"/>
      <c r="G164" s="411"/>
      <c r="H164" s="411"/>
      <c r="I164" s="411"/>
      <c r="J164" s="411"/>
      <c r="K164" s="411"/>
      <c r="L164" s="411"/>
      <c r="M164" s="379"/>
      <c r="N164" s="469"/>
      <c r="O164" s="470"/>
      <c r="P164" s="469"/>
      <c r="Q164" s="470"/>
      <c r="R164" s="469"/>
      <c r="S164" s="470"/>
      <c r="T164" s="469"/>
      <c r="U164" s="470"/>
      <c r="V164" s="469"/>
      <c r="W164" s="470"/>
      <c r="X164" s="91">
        <f t="shared" si="55"/>
        <v>0</v>
      </c>
    </row>
    <row r="165" spans="1:26" x14ac:dyDescent="0.3">
      <c r="A165" s="212"/>
      <c r="B165" s="213"/>
      <c r="C165" s="213"/>
      <c r="D165" s="213"/>
      <c r="E165" s="213"/>
      <c r="F165" s="213"/>
      <c r="G165" s="213"/>
      <c r="H165" s="213"/>
      <c r="I165" s="450" t="s">
        <v>76</v>
      </c>
      <c r="J165" s="471"/>
      <c r="K165" s="471"/>
      <c r="L165" s="471"/>
      <c r="M165" s="472"/>
      <c r="N165" s="144"/>
      <c r="O165" s="139">
        <f>SUM(N160:O164)</f>
        <v>0</v>
      </c>
      <c r="P165" s="144"/>
      <c r="Q165" s="139">
        <f>SUM(P160:Q164)</f>
        <v>0</v>
      </c>
      <c r="R165" s="144"/>
      <c r="S165" s="139">
        <f>SUM(R160:S164)</f>
        <v>0</v>
      </c>
      <c r="T165" s="144"/>
      <c r="U165" s="139">
        <f>SUM(T160:U164)</f>
        <v>0</v>
      </c>
      <c r="V165" s="144"/>
      <c r="W165" s="139">
        <f>SUM(V160:W164)</f>
        <v>0</v>
      </c>
      <c r="X165" s="159">
        <f>SUM(X160:X164)</f>
        <v>0</v>
      </c>
      <c r="Y165" s="225"/>
    </row>
    <row r="166" spans="1:26" x14ac:dyDescent="0.3">
      <c r="A166" s="185" t="s">
        <v>77</v>
      </c>
      <c r="B166" s="183"/>
      <c r="C166" s="183"/>
      <c r="D166" s="183"/>
      <c r="E166" s="183"/>
      <c r="F166" s="468"/>
      <c r="G166" s="468"/>
      <c r="H166" s="468"/>
      <c r="I166" s="468"/>
      <c r="J166" s="468"/>
      <c r="K166" s="468"/>
      <c r="L166" s="468"/>
      <c r="M166" s="377"/>
      <c r="N166" s="376"/>
      <c r="O166" s="377"/>
      <c r="P166" s="376"/>
      <c r="Q166" s="377"/>
      <c r="R166" s="376"/>
      <c r="S166" s="377"/>
      <c r="T166" s="382"/>
      <c r="U166" s="383"/>
      <c r="V166" s="376"/>
      <c r="W166" s="377"/>
      <c r="X166" s="14"/>
      <c r="Y166" s="225"/>
    </row>
    <row r="167" spans="1:26" ht="26.4" customHeight="1" x14ac:dyDescent="0.3">
      <c r="A167" s="183"/>
      <c r="B167" s="211" t="s">
        <v>82</v>
      </c>
      <c r="C167" s="183"/>
      <c r="D167" s="479" t="s">
        <v>80</v>
      </c>
      <c r="E167" s="479"/>
      <c r="F167" s="183"/>
      <c r="G167" s="411" t="s">
        <v>83</v>
      </c>
      <c r="H167" s="411"/>
      <c r="I167" s="411"/>
      <c r="J167" s="411"/>
      <c r="K167" s="183"/>
      <c r="L167" s="211" t="s">
        <v>48</v>
      </c>
      <c r="M167" s="191"/>
      <c r="N167" s="378"/>
      <c r="O167" s="379"/>
      <c r="P167" s="378"/>
      <c r="Q167" s="379"/>
      <c r="R167" s="378"/>
      <c r="S167" s="379"/>
      <c r="T167" s="384"/>
      <c r="U167" s="385"/>
      <c r="V167" s="378"/>
      <c r="W167" s="379"/>
      <c r="X167" s="14"/>
    </row>
    <row r="168" spans="1:26" x14ac:dyDescent="0.3">
      <c r="A168" s="183" t="s">
        <v>78</v>
      </c>
      <c r="B168" s="146">
        <v>411</v>
      </c>
      <c r="C168" s="183" t="s">
        <v>79</v>
      </c>
      <c r="D168" s="411">
        <v>0</v>
      </c>
      <c r="E168" s="411"/>
      <c r="F168" s="183"/>
      <c r="G168" s="475">
        <v>323</v>
      </c>
      <c r="H168" s="475"/>
      <c r="I168" s="475"/>
      <c r="J168" s="475"/>
      <c r="K168" s="215"/>
      <c r="L168" s="149">
        <v>1.05</v>
      </c>
      <c r="M168" s="148"/>
      <c r="N168" s="391">
        <f>(B168*D168*L168)+G168</f>
        <v>323</v>
      </c>
      <c r="O168" s="474"/>
      <c r="P168" s="473">
        <f>B168*D168*(L168^2)+G168</f>
        <v>323</v>
      </c>
      <c r="Q168" s="474"/>
      <c r="R168" s="473">
        <f>B168*D168*(L168^3)+G168</f>
        <v>323</v>
      </c>
      <c r="S168" s="474"/>
      <c r="T168" s="473">
        <f>B168*D168*(L168^4)+G168</f>
        <v>323</v>
      </c>
      <c r="U168" s="474"/>
      <c r="V168" s="473">
        <f>B168*D168*(L168^5)+G168</f>
        <v>323</v>
      </c>
      <c r="W168" s="474"/>
      <c r="X168" s="91">
        <f>SUM(O168:W168)</f>
        <v>1292</v>
      </c>
    </row>
    <row r="169" spans="1:26" x14ac:dyDescent="0.3">
      <c r="A169" s="183" t="s">
        <v>81</v>
      </c>
      <c r="B169" s="215">
        <v>591</v>
      </c>
      <c r="C169" s="183"/>
      <c r="D169" s="411">
        <v>0</v>
      </c>
      <c r="E169" s="411"/>
      <c r="F169" s="183"/>
      <c r="G169" s="475">
        <v>323</v>
      </c>
      <c r="H169" s="475"/>
      <c r="I169" s="475"/>
      <c r="J169" s="475"/>
      <c r="K169" s="215"/>
      <c r="L169" s="149">
        <v>1.05</v>
      </c>
      <c r="M169" s="148"/>
      <c r="N169" s="391">
        <f>(B169*D169*L169)+G169</f>
        <v>323</v>
      </c>
      <c r="O169" s="474"/>
      <c r="P169" s="391">
        <f>B169*D169*(L169^2)+G169</f>
        <v>323</v>
      </c>
      <c r="Q169" s="474"/>
      <c r="R169" s="391">
        <f>B169*D169*(L169^3)+G169</f>
        <v>323</v>
      </c>
      <c r="S169" s="474"/>
      <c r="T169" s="391">
        <f>B169*D169*(L169^4)+G169</f>
        <v>323</v>
      </c>
      <c r="U169" s="474"/>
      <c r="V169" s="391">
        <f>B169*D169*(L169^5)+G169</f>
        <v>323</v>
      </c>
      <c r="W169" s="474"/>
      <c r="X169" s="91">
        <f>SUM(O169:W169)</f>
        <v>1292</v>
      </c>
    </row>
    <row r="170" spans="1:26" x14ac:dyDescent="0.3">
      <c r="A170" s="164" t="s">
        <v>84</v>
      </c>
      <c r="B170" s="183" t="s">
        <v>85</v>
      </c>
      <c r="C170" s="183"/>
      <c r="D170" s="183"/>
      <c r="E170" s="183"/>
      <c r="F170" s="183"/>
      <c r="G170" s="183"/>
      <c r="H170" s="183"/>
      <c r="I170" s="183"/>
      <c r="J170" s="183"/>
      <c r="K170" s="183"/>
      <c r="L170" s="183"/>
      <c r="M170" s="191"/>
      <c r="N170" s="380"/>
      <c r="O170" s="381"/>
      <c r="P170" s="380"/>
      <c r="Q170" s="381"/>
      <c r="R170" s="380"/>
      <c r="S170" s="381"/>
      <c r="T170" s="380"/>
      <c r="U170" s="381"/>
      <c r="V170" s="380"/>
      <c r="W170" s="381"/>
      <c r="X170" s="14"/>
    </row>
    <row r="171" spans="1:26" x14ac:dyDescent="0.3">
      <c r="A171" s="482"/>
      <c r="B171" s="471"/>
      <c r="C171" s="471"/>
      <c r="D171" s="471"/>
      <c r="E171" s="471"/>
      <c r="F171" s="471"/>
      <c r="G171" s="471"/>
      <c r="H171" s="471"/>
      <c r="I171" s="480" t="s">
        <v>86</v>
      </c>
      <c r="J171" s="480"/>
      <c r="K171" s="480"/>
      <c r="L171" s="480"/>
      <c r="M171" s="481"/>
      <c r="N171" s="213"/>
      <c r="O171" s="139">
        <f>N168+N169</f>
        <v>646</v>
      </c>
      <c r="P171" s="213"/>
      <c r="Q171" s="150">
        <f>P168+P169</f>
        <v>646</v>
      </c>
      <c r="R171" s="213"/>
      <c r="S171" s="150">
        <f>R168+R169</f>
        <v>646</v>
      </c>
      <c r="T171" s="213"/>
      <c r="U171" s="150">
        <f>T168+T169</f>
        <v>646</v>
      </c>
      <c r="V171" s="213"/>
      <c r="W171" s="150">
        <f>V168+V169</f>
        <v>646</v>
      </c>
      <c r="X171" s="159">
        <f>X168+X169</f>
        <v>2584</v>
      </c>
    </row>
    <row r="172" spans="1:26" x14ac:dyDescent="0.3">
      <c r="A172" s="476" t="s">
        <v>93</v>
      </c>
      <c r="B172" s="477"/>
      <c r="C172" s="477"/>
      <c r="D172" s="477"/>
      <c r="E172" s="477"/>
      <c r="F172" s="477"/>
      <c r="G172" s="477"/>
      <c r="H172" s="477"/>
      <c r="I172" s="477"/>
      <c r="J172" s="477"/>
      <c r="K172" s="477"/>
      <c r="L172" s="477"/>
      <c r="M172" s="478"/>
      <c r="N172" s="216"/>
      <c r="O172" s="152">
        <f>O158+O165+O171</f>
        <v>646</v>
      </c>
      <c r="P172" s="216"/>
      <c r="Q172" s="152">
        <f>Q158+Q165+Q171</f>
        <v>646</v>
      </c>
      <c r="R172" s="216"/>
      <c r="S172" s="153">
        <f>S158+S165+S171</f>
        <v>646</v>
      </c>
      <c r="T172" s="216"/>
      <c r="U172" s="153">
        <f>U158+U165+U171</f>
        <v>646</v>
      </c>
      <c r="V172" s="216"/>
      <c r="W172" s="153">
        <f>W158+W165+W171</f>
        <v>646</v>
      </c>
      <c r="X172" s="160">
        <f>X158+X165+X171</f>
        <v>2584</v>
      </c>
    </row>
    <row r="173" spans="1:26" x14ac:dyDescent="0.3">
      <c r="A173" s="372"/>
      <c r="B173" s="372"/>
      <c r="C173" s="372"/>
      <c r="D173" s="372"/>
      <c r="E173" s="372"/>
      <c r="F173" s="372"/>
      <c r="G173" s="372"/>
      <c r="H173" s="372"/>
      <c r="I173" s="372"/>
      <c r="J173" s="372"/>
      <c r="K173" s="372"/>
      <c r="L173" s="372"/>
      <c r="M173" s="373"/>
      <c r="N173" s="386"/>
      <c r="O173" s="373"/>
      <c r="P173" s="386"/>
      <c r="Q173" s="373"/>
      <c r="R173" s="386"/>
      <c r="S173" s="373"/>
      <c r="T173" s="386"/>
      <c r="U173" s="373"/>
      <c r="V173" s="386"/>
      <c r="W173" s="373"/>
      <c r="X173" s="81"/>
    </row>
    <row r="174" spans="1:26" x14ac:dyDescent="0.3">
      <c r="A174" s="476" t="s">
        <v>94</v>
      </c>
      <c r="B174" s="477"/>
      <c r="C174" s="477"/>
      <c r="D174" s="477"/>
      <c r="E174" s="477"/>
      <c r="F174" s="477"/>
      <c r="G174" s="477"/>
      <c r="H174" s="477"/>
      <c r="I174" s="477"/>
      <c r="J174" s="477"/>
      <c r="K174" s="477"/>
      <c r="L174" s="477"/>
      <c r="M174" s="478"/>
      <c r="N174" s="216"/>
      <c r="O174" s="152">
        <f>O172+N148</f>
        <v>683.51852499999995</v>
      </c>
      <c r="P174" s="216"/>
      <c r="Q174" s="152">
        <f>P148+Q172</f>
        <v>646</v>
      </c>
      <c r="R174" s="216"/>
      <c r="S174" s="153">
        <f>R148+S172</f>
        <v>646</v>
      </c>
      <c r="T174" s="216"/>
      <c r="U174" s="153">
        <f>U172+T148</f>
        <v>646</v>
      </c>
      <c r="V174" s="216"/>
      <c r="W174" s="153">
        <f>V148+W172</f>
        <v>646</v>
      </c>
      <c r="X174" s="224">
        <f>X172+X148</f>
        <v>2609.5749999999998</v>
      </c>
      <c r="Y174" s="225"/>
      <c r="Z174" s="42"/>
    </row>
    <row r="175" spans="1:26" x14ac:dyDescent="0.3">
      <c r="A175" s="372"/>
      <c r="B175" s="372"/>
      <c r="C175" s="372"/>
      <c r="D175" s="372"/>
      <c r="E175" s="372"/>
      <c r="F175" s="372"/>
      <c r="G175" s="372"/>
      <c r="H175" s="372"/>
      <c r="I175" s="372"/>
      <c r="J175" s="372"/>
      <c r="K175" s="372"/>
      <c r="L175" s="372"/>
      <c r="M175" s="373"/>
      <c r="N175" s="386"/>
      <c r="O175" s="373"/>
      <c r="P175" s="386"/>
      <c r="Q175" s="373"/>
      <c r="R175" s="386"/>
      <c r="S175" s="373"/>
      <c r="T175" s="386"/>
      <c r="U175" s="373"/>
      <c r="V175" s="386"/>
      <c r="W175" s="373"/>
      <c r="X175" s="81"/>
    </row>
    <row r="176" spans="1:26" ht="15" thickBot="1" x14ac:dyDescent="0.35">
      <c r="A176" s="483" t="s">
        <v>95</v>
      </c>
      <c r="B176" s="484"/>
      <c r="C176" s="484"/>
      <c r="D176" s="484"/>
      <c r="E176" s="484"/>
      <c r="F176" s="484"/>
      <c r="G176" s="484"/>
      <c r="H176" s="484"/>
      <c r="I176" s="484"/>
      <c r="J176" s="484"/>
      <c r="K176" s="484"/>
      <c r="L176" s="484"/>
      <c r="M176" s="485"/>
      <c r="N176" s="174"/>
      <c r="O176" s="175">
        <f>O174+N150</f>
        <v>686.52000699999996</v>
      </c>
      <c r="P176" s="176"/>
      <c r="Q176" s="177">
        <f>P150+Q174</f>
        <v>646</v>
      </c>
      <c r="R176" s="178"/>
      <c r="S176" s="179">
        <f>S174+R150</f>
        <v>646</v>
      </c>
      <c r="T176" s="178"/>
      <c r="U176" s="179">
        <f>T150+U174</f>
        <v>646</v>
      </c>
      <c r="V176" s="178"/>
      <c r="W176" s="179">
        <f>W174+V150</f>
        <v>646</v>
      </c>
      <c r="X176" s="180">
        <f>X174+X150</f>
        <v>2611.6209999999996</v>
      </c>
    </row>
    <row r="177" spans="1:25" x14ac:dyDescent="0.3">
      <c r="A177" s="183"/>
      <c r="B177" s="183"/>
      <c r="C177" s="183"/>
      <c r="D177" s="183"/>
      <c r="E177" s="183"/>
      <c r="F177" s="183"/>
      <c r="G177" s="183"/>
      <c r="H177" s="183"/>
      <c r="I177" s="183"/>
      <c r="J177" s="183"/>
      <c r="K177" s="183"/>
      <c r="L177" s="183"/>
      <c r="M177" s="190"/>
      <c r="N177" s="182"/>
      <c r="O177" s="182"/>
      <c r="P177" s="190"/>
      <c r="Q177" s="190"/>
      <c r="R177" s="190"/>
      <c r="S177" s="190"/>
      <c r="T177" s="190"/>
      <c r="U177" s="190"/>
      <c r="V177" s="190"/>
      <c r="W177" s="190"/>
      <c r="X177" s="190"/>
      <c r="Y177" s="42"/>
    </row>
    <row r="178" spans="1:25" x14ac:dyDescent="0.3">
      <c r="A178" s="183"/>
      <c r="B178" s="183"/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42"/>
    </row>
    <row r="179" spans="1:25" x14ac:dyDescent="0.3"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</row>
    <row r="180" spans="1:25" x14ac:dyDescent="0.3"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</row>
    <row r="181" spans="1:25" x14ac:dyDescent="0.3"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</row>
    <row r="182" spans="1:25" x14ac:dyDescent="0.3"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</row>
    <row r="183" spans="1:25" x14ac:dyDescent="0.3"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</row>
    <row r="184" spans="1:25" x14ac:dyDescent="0.3"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</row>
    <row r="185" spans="1:25" x14ac:dyDescent="0.3"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</row>
    <row r="186" spans="1:25" x14ac:dyDescent="0.3"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</row>
    <row r="187" spans="1:25" x14ac:dyDescent="0.3"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</row>
    <row r="188" spans="1:25" x14ac:dyDescent="0.3"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</row>
    <row r="189" spans="1:25" x14ac:dyDescent="0.3"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</row>
    <row r="190" spans="1:25" x14ac:dyDescent="0.3"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</row>
    <row r="191" spans="1:25" x14ac:dyDescent="0.3"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</row>
    <row r="192" spans="1:25" x14ac:dyDescent="0.3"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</row>
    <row r="193" spans="13:25" x14ac:dyDescent="0.3"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</row>
    <row r="194" spans="13:25" x14ac:dyDescent="0.3"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</row>
    <row r="195" spans="13:25" x14ac:dyDescent="0.3"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</row>
    <row r="196" spans="13:25" x14ac:dyDescent="0.3"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</row>
    <row r="197" spans="13:25" x14ac:dyDescent="0.3"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</row>
    <row r="198" spans="13:25" x14ac:dyDescent="0.3"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</row>
    <row r="199" spans="13:25" x14ac:dyDescent="0.3"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</row>
    <row r="200" spans="13:25" x14ac:dyDescent="0.3"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</row>
    <row r="201" spans="13:25" x14ac:dyDescent="0.3"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</row>
    <row r="202" spans="13:25" x14ac:dyDescent="0.3"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</row>
    <row r="203" spans="13:25" x14ac:dyDescent="0.3"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</row>
    <row r="204" spans="13:25" x14ac:dyDescent="0.3"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</row>
    <row r="205" spans="13:25" x14ac:dyDescent="0.3"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</row>
    <row r="206" spans="13:25" x14ac:dyDescent="0.3"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</row>
    <row r="207" spans="13:25" x14ac:dyDescent="0.3"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</row>
    <row r="208" spans="13:25" x14ac:dyDescent="0.3"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</row>
    <row r="209" spans="13:25" x14ac:dyDescent="0.3"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</row>
    <row r="210" spans="13:25" x14ac:dyDescent="0.3"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</row>
    <row r="211" spans="13:25" x14ac:dyDescent="0.3"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</row>
    <row r="212" spans="13:25" x14ac:dyDescent="0.3"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</row>
    <row r="213" spans="13:25" x14ac:dyDescent="0.3"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</row>
    <row r="214" spans="13:25" x14ac:dyDescent="0.3"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</row>
    <row r="215" spans="13:25" x14ac:dyDescent="0.3"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</row>
    <row r="216" spans="13:25" x14ac:dyDescent="0.3"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</row>
    <row r="217" spans="13:25" x14ac:dyDescent="0.3"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</row>
    <row r="218" spans="13:25" x14ac:dyDescent="0.3"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</row>
    <row r="219" spans="13:25" x14ac:dyDescent="0.3"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</row>
    <row r="220" spans="13:25" x14ac:dyDescent="0.3"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</row>
    <row r="221" spans="13:25" x14ac:dyDescent="0.3"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</row>
    <row r="222" spans="13:25" x14ac:dyDescent="0.3"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</row>
    <row r="223" spans="13:25" x14ac:dyDescent="0.3"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</row>
    <row r="224" spans="13:25" x14ac:dyDescent="0.3"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</row>
    <row r="225" spans="13:25" x14ac:dyDescent="0.3"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</row>
    <row r="226" spans="13:25" x14ac:dyDescent="0.3"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</row>
    <row r="227" spans="13:25" x14ac:dyDescent="0.3"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</row>
    <row r="228" spans="13:25" x14ac:dyDescent="0.3"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</row>
    <row r="229" spans="13:25" x14ac:dyDescent="0.3"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</row>
    <row r="230" spans="13:25" x14ac:dyDescent="0.3"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</row>
    <row r="231" spans="13:25" x14ac:dyDescent="0.3"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</row>
    <row r="232" spans="13:25" x14ac:dyDescent="0.3"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</row>
    <row r="233" spans="13:25" x14ac:dyDescent="0.3"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</row>
    <row r="234" spans="13:25" x14ac:dyDescent="0.3"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</row>
    <row r="235" spans="13:25" x14ac:dyDescent="0.3"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</row>
    <row r="236" spans="13:25" x14ac:dyDescent="0.3"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</row>
    <row r="237" spans="13:25" x14ac:dyDescent="0.3"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</row>
    <row r="238" spans="13:25" x14ac:dyDescent="0.3"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</row>
    <row r="239" spans="13:25" x14ac:dyDescent="0.3"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</row>
    <row r="240" spans="13:25" x14ac:dyDescent="0.3"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</row>
    <row r="241" spans="13:25" x14ac:dyDescent="0.3"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</row>
    <row r="242" spans="13:25" x14ac:dyDescent="0.3"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</row>
    <row r="243" spans="13:25" x14ac:dyDescent="0.3"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</row>
    <row r="244" spans="13:25" x14ac:dyDescent="0.3"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</row>
    <row r="245" spans="13:25" x14ac:dyDescent="0.3"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</row>
    <row r="246" spans="13:25" x14ac:dyDescent="0.3"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</row>
    <row r="247" spans="13:25" x14ac:dyDescent="0.3"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</row>
    <row r="248" spans="13:25" x14ac:dyDescent="0.3"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</row>
    <row r="249" spans="13:25" x14ac:dyDescent="0.3"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</row>
    <row r="250" spans="13:25" x14ac:dyDescent="0.3"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</row>
    <row r="251" spans="13:25" x14ac:dyDescent="0.3"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</row>
    <row r="252" spans="13:25" x14ac:dyDescent="0.3"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</row>
    <row r="253" spans="13:25" x14ac:dyDescent="0.3"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</row>
    <row r="254" spans="13:25" x14ac:dyDescent="0.3"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</row>
    <row r="255" spans="13:25" x14ac:dyDescent="0.3"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</row>
    <row r="256" spans="13:25" x14ac:dyDescent="0.3"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</row>
    <row r="257" spans="13:25" x14ac:dyDescent="0.3"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</row>
    <row r="258" spans="13:25" x14ac:dyDescent="0.3"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</row>
    <row r="259" spans="13:25" x14ac:dyDescent="0.3"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</row>
    <row r="260" spans="13:25" x14ac:dyDescent="0.3"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</row>
    <row r="261" spans="13:25" x14ac:dyDescent="0.3"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</row>
    <row r="262" spans="13:25" x14ac:dyDescent="0.3"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</row>
    <row r="263" spans="13:25" x14ac:dyDescent="0.3"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</row>
    <row r="264" spans="13:25" x14ac:dyDescent="0.3"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</row>
    <row r="265" spans="13:25" x14ac:dyDescent="0.3"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</row>
    <row r="266" spans="13:25" x14ac:dyDescent="0.3"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</row>
    <row r="267" spans="13:25" x14ac:dyDescent="0.3"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</row>
    <row r="268" spans="13:25" x14ac:dyDescent="0.3"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</row>
    <row r="269" spans="13:25" x14ac:dyDescent="0.3"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</row>
    <row r="270" spans="13:25" x14ac:dyDescent="0.3"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</row>
    <row r="271" spans="13:25" x14ac:dyDescent="0.3"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</row>
    <row r="272" spans="13:25" x14ac:dyDescent="0.3"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</row>
    <row r="273" spans="13:25" x14ac:dyDescent="0.3"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</row>
    <row r="274" spans="13:25" x14ac:dyDescent="0.3"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</row>
    <row r="275" spans="13:25" x14ac:dyDescent="0.3"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</row>
    <row r="276" spans="13:25" x14ac:dyDescent="0.3"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</row>
    <row r="277" spans="13:25" x14ac:dyDescent="0.3"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</row>
    <row r="278" spans="13:25" x14ac:dyDescent="0.3"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</row>
    <row r="279" spans="13:25" x14ac:dyDescent="0.3"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</row>
    <row r="280" spans="13:25" x14ac:dyDescent="0.3"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</row>
    <row r="281" spans="13:25" x14ac:dyDescent="0.3"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</row>
    <row r="282" spans="13:25" x14ac:dyDescent="0.3"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</row>
    <row r="283" spans="13:25" x14ac:dyDescent="0.3"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</row>
    <row r="284" spans="13:25" x14ac:dyDescent="0.3"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</row>
    <row r="285" spans="13:25" x14ac:dyDescent="0.3"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</row>
    <row r="286" spans="13:25" x14ac:dyDescent="0.3"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</row>
    <row r="287" spans="13:25" x14ac:dyDescent="0.3"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</row>
    <row r="288" spans="13:25" x14ac:dyDescent="0.3"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</row>
    <row r="289" spans="13:25" x14ac:dyDescent="0.3"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</row>
  </sheetData>
  <mergeCells count="659">
    <mergeCell ref="E7:J7"/>
    <mergeCell ref="E8:J8"/>
    <mergeCell ref="E9:J9"/>
    <mergeCell ref="E10:J10"/>
    <mergeCell ref="B11:C11"/>
    <mergeCell ref="E11:J11"/>
    <mergeCell ref="B1:M1"/>
    <mergeCell ref="B2:J2"/>
    <mergeCell ref="E3:J3"/>
    <mergeCell ref="E4:J4"/>
    <mergeCell ref="E5:J5"/>
    <mergeCell ref="E6:J6"/>
    <mergeCell ref="B15:C15"/>
    <mergeCell ref="E15:J15"/>
    <mergeCell ref="B16:C16"/>
    <mergeCell ref="E16:J16"/>
    <mergeCell ref="B17:C17"/>
    <mergeCell ref="E17:J17"/>
    <mergeCell ref="B12:C12"/>
    <mergeCell ref="E12:J12"/>
    <mergeCell ref="B13:C13"/>
    <mergeCell ref="E13:J13"/>
    <mergeCell ref="B14:C14"/>
    <mergeCell ref="E14:J14"/>
    <mergeCell ref="B23:C23"/>
    <mergeCell ref="E23:J23"/>
    <mergeCell ref="B24:C24"/>
    <mergeCell ref="E24:J24"/>
    <mergeCell ref="B25:C25"/>
    <mergeCell ref="E25:J25"/>
    <mergeCell ref="E18:J18"/>
    <mergeCell ref="E19:J19"/>
    <mergeCell ref="E20:J20"/>
    <mergeCell ref="E21:J21"/>
    <mergeCell ref="B22:C22"/>
    <mergeCell ref="E22:J22"/>
    <mergeCell ref="B26:C26"/>
    <mergeCell ref="E26:J26"/>
    <mergeCell ref="B27:C27"/>
    <mergeCell ref="E27:J27"/>
    <mergeCell ref="E28:G28"/>
    <mergeCell ref="H28:M28"/>
    <mergeCell ref="E29:J29"/>
    <mergeCell ref="E30:J30"/>
    <mergeCell ref="E31:J31"/>
    <mergeCell ref="B32:D32"/>
    <mergeCell ref="B33:D33"/>
    <mergeCell ref="B34:D34"/>
    <mergeCell ref="E32:J32"/>
    <mergeCell ref="E33:J33"/>
    <mergeCell ref="E34:J34"/>
    <mergeCell ref="B29:D29"/>
    <mergeCell ref="B30:D30"/>
    <mergeCell ref="B31:D31"/>
    <mergeCell ref="B42:C42"/>
    <mergeCell ref="D42:G42"/>
    <mergeCell ref="H42:K42"/>
    <mergeCell ref="B43:C43"/>
    <mergeCell ref="D43:G43"/>
    <mergeCell ref="H43:K43"/>
    <mergeCell ref="A35:G35"/>
    <mergeCell ref="H35:M35"/>
    <mergeCell ref="A36:M36"/>
    <mergeCell ref="F37:I37"/>
    <mergeCell ref="F38:M38"/>
    <mergeCell ref="B41:C41"/>
    <mergeCell ref="D41:G41"/>
    <mergeCell ref="H41:K41"/>
    <mergeCell ref="B46:C46"/>
    <mergeCell ref="D46:G46"/>
    <mergeCell ref="H46:K46"/>
    <mergeCell ref="B47:C47"/>
    <mergeCell ref="D47:G47"/>
    <mergeCell ref="H47:K47"/>
    <mergeCell ref="B44:C44"/>
    <mergeCell ref="D44:G44"/>
    <mergeCell ref="H44:K44"/>
    <mergeCell ref="B45:C45"/>
    <mergeCell ref="D45:G45"/>
    <mergeCell ref="H45:K45"/>
    <mergeCell ref="B52:C52"/>
    <mergeCell ref="D52:G52"/>
    <mergeCell ref="H52:K52"/>
    <mergeCell ref="B53:C53"/>
    <mergeCell ref="D53:G53"/>
    <mergeCell ref="H53:K53"/>
    <mergeCell ref="B48:C48"/>
    <mergeCell ref="D48:G48"/>
    <mergeCell ref="H48:K48"/>
    <mergeCell ref="B49:M49"/>
    <mergeCell ref="B50:M50"/>
    <mergeCell ref="B51:M51"/>
    <mergeCell ref="B56:C56"/>
    <mergeCell ref="D56:G56"/>
    <mergeCell ref="H56:K56"/>
    <mergeCell ref="B57:C57"/>
    <mergeCell ref="D57:G57"/>
    <mergeCell ref="H57:K57"/>
    <mergeCell ref="B54:C54"/>
    <mergeCell ref="D54:G54"/>
    <mergeCell ref="H54:K54"/>
    <mergeCell ref="B55:C55"/>
    <mergeCell ref="D55:G55"/>
    <mergeCell ref="H55:K55"/>
    <mergeCell ref="B62:G62"/>
    <mergeCell ref="H62:K62"/>
    <mergeCell ref="B63:G63"/>
    <mergeCell ref="H63:K63"/>
    <mergeCell ref="B64:G64"/>
    <mergeCell ref="H64:K64"/>
    <mergeCell ref="B58:G58"/>
    <mergeCell ref="H58:K58"/>
    <mergeCell ref="B59:G59"/>
    <mergeCell ref="B60:G60"/>
    <mergeCell ref="H60:K60"/>
    <mergeCell ref="B61:G61"/>
    <mergeCell ref="H61:K61"/>
    <mergeCell ref="B71:C71"/>
    <mergeCell ref="D71:E71"/>
    <mergeCell ref="B72:E72"/>
    <mergeCell ref="B73:E73"/>
    <mergeCell ref="B74:E74"/>
    <mergeCell ref="B75:E75"/>
    <mergeCell ref="J68:M68"/>
    <mergeCell ref="I69:M69"/>
    <mergeCell ref="A70:B70"/>
    <mergeCell ref="F70:J70"/>
    <mergeCell ref="B82:E82"/>
    <mergeCell ref="B83:E83"/>
    <mergeCell ref="B84:E84"/>
    <mergeCell ref="B85:E85"/>
    <mergeCell ref="B86:E86"/>
    <mergeCell ref="B87:E87"/>
    <mergeCell ref="B76:E76"/>
    <mergeCell ref="B77:E77"/>
    <mergeCell ref="B78:E78"/>
    <mergeCell ref="B79:E79"/>
    <mergeCell ref="B80:E80"/>
    <mergeCell ref="B81:E81"/>
    <mergeCell ref="B93:E93"/>
    <mergeCell ref="B94:E94"/>
    <mergeCell ref="B95:E95"/>
    <mergeCell ref="B96:E96"/>
    <mergeCell ref="B97:E97"/>
    <mergeCell ref="A98:J98"/>
    <mergeCell ref="A101:M101"/>
    <mergeCell ref="B88:J88"/>
    <mergeCell ref="B89:E89"/>
    <mergeCell ref="F89:J89"/>
    <mergeCell ref="B90:E90"/>
    <mergeCell ref="B91:E91"/>
    <mergeCell ref="B92:E92"/>
    <mergeCell ref="T102:U102"/>
    <mergeCell ref="V102:W102"/>
    <mergeCell ref="A103:C103"/>
    <mergeCell ref="D103:M103"/>
    <mergeCell ref="N103:O103"/>
    <mergeCell ref="P103:Q103"/>
    <mergeCell ref="R103:S103"/>
    <mergeCell ref="T103:U103"/>
    <mergeCell ref="V103:W103"/>
    <mergeCell ref="A102:C102"/>
    <mergeCell ref="D102:M102"/>
    <mergeCell ref="N102:O102"/>
    <mergeCell ref="P102:Q102"/>
    <mergeCell ref="R102:S102"/>
    <mergeCell ref="V104:W104"/>
    <mergeCell ref="A105:C105"/>
    <mergeCell ref="D105:M105"/>
    <mergeCell ref="N105:O105"/>
    <mergeCell ref="P105:Q105"/>
    <mergeCell ref="R105:S105"/>
    <mergeCell ref="T105:U105"/>
    <mergeCell ref="V105:W105"/>
    <mergeCell ref="A104:C104"/>
    <mergeCell ref="D104:M104"/>
    <mergeCell ref="N104:O104"/>
    <mergeCell ref="P104:Q104"/>
    <mergeCell ref="R104:S104"/>
    <mergeCell ref="T104:U104"/>
    <mergeCell ref="V106:W106"/>
    <mergeCell ref="A107:C107"/>
    <mergeCell ref="D107:M107"/>
    <mergeCell ref="N107:O107"/>
    <mergeCell ref="P107:Q107"/>
    <mergeCell ref="R107:S107"/>
    <mergeCell ref="T107:U107"/>
    <mergeCell ref="V107:W107"/>
    <mergeCell ref="A106:C106"/>
    <mergeCell ref="D106:M106"/>
    <mergeCell ref="N106:O106"/>
    <mergeCell ref="P106:Q106"/>
    <mergeCell ref="R106:S106"/>
    <mergeCell ref="T106:U106"/>
    <mergeCell ref="V108:W108"/>
    <mergeCell ref="A109:C109"/>
    <mergeCell ref="D109:M109"/>
    <mergeCell ref="N109:O109"/>
    <mergeCell ref="P109:Q109"/>
    <mergeCell ref="R109:S109"/>
    <mergeCell ref="T109:U109"/>
    <mergeCell ref="V109:W109"/>
    <mergeCell ref="A108:C108"/>
    <mergeCell ref="D108:M108"/>
    <mergeCell ref="N108:O108"/>
    <mergeCell ref="P108:Q108"/>
    <mergeCell ref="R108:S108"/>
    <mergeCell ref="T108:U108"/>
    <mergeCell ref="V110:W110"/>
    <mergeCell ref="A111:C111"/>
    <mergeCell ref="D111:M111"/>
    <mergeCell ref="N111:O111"/>
    <mergeCell ref="P111:Q111"/>
    <mergeCell ref="R111:S111"/>
    <mergeCell ref="T111:U111"/>
    <mergeCell ref="V111:W111"/>
    <mergeCell ref="A110:C110"/>
    <mergeCell ref="D110:M110"/>
    <mergeCell ref="N110:O110"/>
    <mergeCell ref="P110:Q110"/>
    <mergeCell ref="R110:S110"/>
    <mergeCell ref="T110:U110"/>
    <mergeCell ref="V112:W112"/>
    <mergeCell ref="A113:C113"/>
    <mergeCell ref="D113:M113"/>
    <mergeCell ref="N113:O113"/>
    <mergeCell ref="P113:Q113"/>
    <mergeCell ref="R113:S113"/>
    <mergeCell ref="T113:U113"/>
    <mergeCell ref="V113:W113"/>
    <mergeCell ref="A112:C112"/>
    <mergeCell ref="D112:M112"/>
    <mergeCell ref="N112:O112"/>
    <mergeCell ref="P112:Q112"/>
    <mergeCell ref="R112:S112"/>
    <mergeCell ref="T112:U112"/>
    <mergeCell ref="V114:W114"/>
    <mergeCell ref="A115:C115"/>
    <mergeCell ref="D115:M115"/>
    <mergeCell ref="N115:O115"/>
    <mergeCell ref="P115:Q115"/>
    <mergeCell ref="R115:S115"/>
    <mergeCell ref="T115:U115"/>
    <mergeCell ref="V115:W115"/>
    <mergeCell ref="A114:C114"/>
    <mergeCell ref="D114:M114"/>
    <mergeCell ref="N114:O114"/>
    <mergeCell ref="P114:Q114"/>
    <mergeCell ref="R114:S114"/>
    <mergeCell ref="T114:U114"/>
    <mergeCell ref="V116:W116"/>
    <mergeCell ref="A117:C117"/>
    <mergeCell ref="D117:M117"/>
    <mergeCell ref="N117:O117"/>
    <mergeCell ref="P117:Q117"/>
    <mergeCell ref="R117:S117"/>
    <mergeCell ref="T117:U117"/>
    <mergeCell ref="V117:W117"/>
    <mergeCell ref="A116:C116"/>
    <mergeCell ref="D116:M116"/>
    <mergeCell ref="N116:O116"/>
    <mergeCell ref="P116:Q116"/>
    <mergeCell ref="R116:S116"/>
    <mergeCell ref="T116:U116"/>
    <mergeCell ref="B122:M122"/>
    <mergeCell ref="N122:O122"/>
    <mergeCell ref="P122:Q122"/>
    <mergeCell ref="R122:S122"/>
    <mergeCell ref="T122:U122"/>
    <mergeCell ref="V122:W122"/>
    <mergeCell ref="R120:S120"/>
    <mergeCell ref="T120:U120"/>
    <mergeCell ref="V120:W120"/>
    <mergeCell ref="B121:M121"/>
    <mergeCell ref="N121:O121"/>
    <mergeCell ref="P121:Q121"/>
    <mergeCell ref="R121:S121"/>
    <mergeCell ref="T121:U121"/>
    <mergeCell ref="V121:W121"/>
    <mergeCell ref="B120:M120"/>
    <mergeCell ref="N120:O120"/>
    <mergeCell ref="P120:Q120"/>
    <mergeCell ref="V129:W129"/>
    <mergeCell ref="A130:B130"/>
    <mergeCell ref="C130:M130"/>
    <mergeCell ref="N130:O130"/>
    <mergeCell ref="P130:Q130"/>
    <mergeCell ref="R130:S130"/>
    <mergeCell ref="T130:U130"/>
    <mergeCell ref="V130:W130"/>
    <mergeCell ref="A129:B129"/>
    <mergeCell ref="C129:M129"/>
    <mergeCell ref="N129:O129"/>
    <mergeCell ref="P129:Q129"/>
    <mergeCell ref="R129:S129"/>
    <mergeCell ref="T129:U129"/>
    <mergeCell ref="V131:W131"/>
    <mergeCell ref="A132:B132"/>
    <mergeCell ref="C132:M132"/>
    <mergeCell ref="N132:O132"/>
    <mergeCell ref="P132:Q132"/>
    <mergeCell ref="R132:S132"/>
    <mergeCell ref="T132:U132"/>
    <mergeCell ref="V132:W132"/>
    <mergeCell ref="A131:B131"/>
    <mergeCell ref="C131:M131"/>
    <mergeCell ref="N131:O131"/>
    <mergeCell ref="P131:Q131"/>
    <mergeCell ref="R131:S131"/>
    <mergeCell ref="T131:U131"/>
    <mergeCell ref="V133:W133"/>
    <mergeCell ref="A134:B134"/>
    <mergeCell ref="C134:M134"/>
    <mergeCell ref="N134:O134"/>
    <mergeCell ref="P134:Q134"/>
    <mergeCell ref="R134:S134"/>
    <mergeCell ref="T134:U134"/>
    <mergeCell ref="V134:W134"/>
    <mergeCell ref="A133:B133"/>
    <mergeCell ref="C133:M133"/>
    <mergeCell ref="N133:O133"/>
    <mergeCell ref="P133:Q133"/>
    <mergeCell ref="R133:S133"/>
    <mergeCell ref="T133:U133"/>
    <mergeCell ref="V135:W135"/>
    <mergeCell ref="A136:B136"/>
    <mergeCell ref="C136:M136"/>
    <mergeCell ref="N136:O136"/>
    <mergeCell ref="P136:Q136"/>
    <mergeCell ref="R136:S136"/>
    <mergeCell ref="T136:U136"/>
    <mergeCell ref="V136:W136"/>
    <mergeCell ref="A135:B135"/>
    <mergeCell ref="C135:M135"/>
    <mergeCell ref="N135:O135"/>
    <mergeCell ref="P135:Q135"/>
    <mergeCell ref="R135:S135"/>
    <mergeCell ref="T135:U135"/>
    <mergeCell ref="V137:W137"/>
    <mergeCell ref="A138:B138"/>
    <mergeCell ref="C138:M138"/>
    <mergeCell ref="N138:O138"/>
    <mergeCell ref="P138:Q138"/>
    <mergeCell ref="R138:S138"/>
    <mergeCell ref="T138:U138"/>
    <mergeCell ref="V138:W138"/>
    <mergeCell ref="A137:B137"/>
    <mergeCell ref="C137:M137"/>
    <mergeCell ref="N137:O137"/>
    <mergeCell ref="P137:Q137"/>
    <mergeCell ref="R137:S137"/>
    <mergeCell ref="T137:U137"/>
    <mergeCell ref="V139:W139"/>
    <mergeCell ref="A140:B140"/>
    <mergeCell ref="C140:M140"/>
    <mergeCell ref="N140:O140"/>
    <mergeCell ref="P140:Q140"/>
    <mergeCell ref="R140:S140"/>
    <mergeCell ref="T140:U140"/>
    <mergeCell ref="V140:W140"/>
    <mergeCell ref="A139:B139"/>
    <mergeCell ref="C139:M139"/>
    <mergeCell ref="N139:O139"/>
    <mergeCell ref="P139:Q139"/>
    <mergeCell ref="R139:S139"/>
    <mergeCell ref="T139:U139"/>
    <mergeCell ref="V141:W141"/>
    <mergeCell ref="A142:B142"/>
    <mergeCell ref="C142:M142"/>
    <mergeCell ref="N142:O142"/>
    <mergeCell ref="P142:Q142"/>
    <mergeCell ref="R142:S142"/>
    <mergeCell ref="T142:U142"/>
    <mergeCell ref="V142:W142"/>
    <mergeCell ref="A141:B141"/>
    <mergeCell ref="C141:M141"/>
    <mergeCell ref="N141:O141"/>
    <mergeCell ref="P141:Q141"/>
    <mergeCell ref="R141:S141"/>
    <mergeCell ref="T141:U141"/>
    <mergeCell ref="V143:W143"/>
    <mergeCell ref="A144:B144"/>
    <mergeCell ref="C144:M144"/>
    <mergeCell ref="N144:O144"/>
    <mergeCell ref="P144:Q144"/>
    <mergeCell ref="R144:S144"/>
    <mergeCell ref="T144:U144"/>
    <mergeCell ref="V144:W144"/>
    <mergeCell ref="A143:B143"/>
    <mergeCell ref="C143:M143"/>
    <mergeCell ref="N143:O143"/>
    <mergeCell ref="P143:Q143"/>
    <mergeCell ref="R143:S143"/>
    <mergeCell ref="T143:U143"/>
    <mergeCell ref="V145:W145"/>
    <mergeCell ref="A146:B146"/>
    <mergeCell ref="C146:M146"/>
    <mergeCell ref="N146:O146"/>
    <mergeCell ref="P146:Q146"/>
    <mergeCell ref="R146:S146"/>
    <mergeCell ref="T146:U146"/>
    <mergeCell ref="V146:W146"/>
    <mergeCell ref="A145:B145"/>
    <mergeCell ref="C145:M145"/>
    <mergeCell ref="N145:O145"/>
    <mergeCell ref="P145:Q145"/>
    <mergeCell ref="R145:S145"/>
    <mergeCell ref="T145:U145"/>
    <mergeCell ref="A154:C154"/>
    <mergeCell ref="D154:M154"/>
    <mergeCell ref="N154:O154"/>
    <mergeCell ref="P154:Q154"/>
    <mergeCell ref="R154:S154"/>
    <mergeCell ref="T154:U154"/>
    <mergeCell ref="V154:W154"/>
    <mergeCell ref="P152:Q152"/>
    <mergeCell ref="R152:S152"/>
    <mergeCell ref="T152:U152"/>
    <mergeCell ref="V152:W152"/>
    <mergeCell ref="A153:C153"/>
    <mergeCell ref="D153:M153"/>
    <mergeCell ref="N153:O153"/>
    <mergeCell ref="P153:Q153"/>
    <mergeCell ref="R153:S153"/>
    <mergeCell ref="T153:U153"/>
    <mergeCell ref="A152:C152"/>
    <mergeCell ref="D152:M152"/>
    <mergeCell ref="N152:O152"/>
    <mergeCell ref="A156:C156"/>
    <mergeCell ref="D156:M156"/>
    <mergeCell ref="N156:O156"/>
    <mergeCell ref="P156:Q156"/>
    <mergeCell ref="R156:S156"/>
    <mergeCell ref="T156:U156"/>
    <mergeCell ref="V156:W156"/>
    <mergeCell ref="A155:C155"/>
    <mergeCell ref="D155:M155"/>
    <mergeCell ref="N155:O155"/>
    <mergeCell ref="P155:Q155"/>
    <mergeCell ref="R155:S155"/>
    <mergeCell ref="T155:U155"/>
    <mergeCell ref="A157:C157"/>
    <mergeCell ref="D157:M157"/>
    <mergeCell ref="N157:O157"/>
    <mergeCell ref="P157:Q157"/>
    <mergeCell ref="R157:S157"/>
    <mergeCell ref="T157:U157"/>
    <mergeCell ref="N159:O159"/>
    <mergeCell ref="P159:Q159"/>
    <mergeCell ref="R159:S159"/>
    <mergeCell ref="T159:U159"/>
    <mergeCell ref="A159:C159"/>
    <mergeCell ref="D159:M159"/>
    <mergeCell ref="A160:C160"/>
    <mergeCell ref="D160:M160"/>
    <mergeCell ref="N160:O160"/>
    <mergeCell ref="P160:Q160"/>
    <mergeCell ref="R160:S160"/>
    <mergeCell ref="T160:U160"/>
    <mergeCell ref="V160:W160"/>
    <mergeCell ref="V159:W159"/>
    <mergeCell ref="A162:C162"/>
    <mergeCell ref="D162:M162"/>
    <mergeCell ref="N162:O162"/>
    <mergeCell ref="P162:Q162"/>
    <mergeCell ref="R162:S162"/>
    <mergeCell ref="T162:U162"/>
    <mergeCell ref="V162:W162"/>
    <mergeCell ref="A161:C161"/>
    <mergeCell ref="D161:M161"/>
    <mergeCell ref="N161:O161"/>
    <mergeCell ref="P161:Q161"/>
    <mergeCell ref="R161:S161"/>
    <mergeCell ref="T161:U161"/>
    <mergeCell ref="V170:W170"/>
    <mergeCell ref="N173:O173"/>
    <mergeCell ref="N175:O175"/>
    <mergeCell ref="P173:Q173"/>
    <mergeCell ref="P175:Q175"/>
    <mergeCell ref="R173:S173"/>
    <mergeCell ref="R175:S175"/>
    <mergeCell ref="R166:S166"/>
    <mergeCell ref="R167:S167"/>
    <mergeCell ref="T166:U166"/>
    <mergeCell ref="T167:U167"/>
    <mergeCell ref="A163:C163"/>
    <mergeCell ref="D163:M163"/>
    <mergeCell ref="N163:O163"/>
    <mergeCell ref="P163:Q163"/>
    <mergeCell ref="R163:S163"/>
    <mergeCell ref="T163:U163"/>
    <mergeCell ref="A176:M176"/>
    <mergeCell ref="A173:M173"/>
    <mergeCell ref="A175:M175"/>
    <mergeCell ref="N170:O170"/>
    <mergeCell ref="P170:Q170"/>
    <mergeCell ref="R170:S170"/>
    <mergeCell ref="T170:U170"/>
    <mergeCell ref="A164:C164"/>
    <mergeCell ref="D164:M164"/>
    <mergeCell ref="N164:O164"/>
    <mergeCell ref="P164:Q164"/>
    <mergeCell ref="R164:S164"/>
    <mergeCell ref="R169:S169"/>
    <mergeCell ref="I165:M165"/>
    <mergeCell ref="F166:M166"/>
    <mergeCell ref="D167:E167"/>
    <mergeCell ref="G167:J167"/>
    <mergeCell ref="D168:E168"/>
    <mergeCell ref="T150:U150"/>
    <mergeCell ref="T164:U164"/>
    <mergeCell ref="V164:W164"/>
    <mergeCell ref="V166:W166"/>
    <mergeCell ref="V167:W167"/>
    <mergeCell ref="V161:W161"/>
    <mergeCell ref="V163:W163"/>
    <mergeCell ref="V157:W157"/>
    <mergeCell ref="V155:W155"/>
    <mergeCell ref="V153:W153"/>
    <mergeCell ref="V150:W150"/>
    <mergeCell ref="N151:O151"/>
    <mergeCell ref="P151:Q151"/>
    <mergeCell ref="R151:S151"/>
    <mergeCell ref="T151:U151"/>
    <mergeCell ref="V151:W151"/>
    <mergeCell ref="P148:Q148"/>
    <mergeCell ref="R148:S148"/>
    <mergeCell ref="T148:U148"/>
    <mergeCell ref="V148:W148"/>
    <mergeCell ref="A149:X149"/>
    <mergeCell ref="A150:C150"/>
    <mergeCell ref="D150:E150"/>
    <mergeCell ref="F150:K150"/>
    <mergeCell ref="N150:O150"/>
    <mergeCell ref="P150:Q150"/>
    <mergeCell ref="A151:C151"/>
    <mergeCell ref="D151:M151"/>
    <mergeCell ref="R150:S150"/>
    <mergeCell ref="A148:M148"/>
    <mergeCell ref="N148:O148"/>
    <mergeCell ref="I147:M147"/>
    <mergeCell ref="B124:M124"/>
    <mergeCell ref="A125:J125"/>
    <mergeCell ref="H127:M127"/>
    <mergeCell ref="A128:B128"/>
    <mergeCell ref="C128:M128"/>
    <mergeCell ref="A126:M126"/>
    <mergeCell ref="B123:M123"/>
    <mergeCell ref="K125:M125"/>
    <mergeCell ref="A118:I118"/>
    <mergeCell ref="J118:M118"/>
    <mergeCell ref="B119:M119"/>
    <mergeCell ref="N40:O40"/>
    <mergeCell ref="N41:O41"/>
    <mergeCell ref="P40:Q40"/>
    <mergeCell ref="P41:Q41"/>
    <mergeCell ref="R40:S40"/>
    <mergeCell ref="R41:S41"/>
    <mergeCell ref="N59:O59"/>
    <mergeCell ref="P59:Q59"/>
    <mergeCell ref="R59:S59"/>
    <mergeCell ref="N70:O70"/>
    <mergeCell ref="N71:O71"/>
    <mergeCell ref="P70:Q70"/>
    <mergeCell ref="P71:Q71"/>
    <mergeCell ref="R70:S70"/>
    <mergeCell ref="R71:S71"/>
    <mergeCell ref="N99:O99"/>
    <mergeCell ref="P99:Q99"/>
    <mergeCell ref="R99:S99"/>
    <mergeCell ref="N119:O119"/>
    <mergeCell ref="P119:Q119"/>
    <mergeCell ref="J100:L100"/>
    <mergeCell ref="T40:U40"/>
    <mergeCell ref="T41:U41"/>
    <mergeCell ref="V40:W40"/>
    <mergeCell ref="V41:W41"/>
    <mergeCell ref="N50:O50"/>
    <mergeCell ref="N51:O51"/>
    <mergeCell ref="P50:Q50"/>
    <mergeCell ref="P51:Q51"/>
    <mergeCell ref="R50:S50"/>
    <mergeCell ref="R51:S51"/>
    <mergeCell ref="T50:U50"/>
    <mergeCell ref="T51:U51"/>
    <mergeCell ref="V50:W50"/>
    <mergeCell ref="V51:W51"/>
    <mergeCell ref="T59:U59"/>
    <mergeCell ref="V59:W59"/>
    <mergeCell ref="N64:O64"/>
    <mergeCell ref="P64:Q64"/>
    <mergeCell ref="R64:S64"/>
    <mergeCell ref="T64:U64"/>
    <mergeCell ref="V64:W64"/>
    <mergeCell ref="N68:O68"/>
    <mergeCell ref="P68:Q68"/>
    <mergeCell ref="R68:S68"/>
    <mergeCell ref="T68:U68"/>
    <mergeCell ref="V68:W68"/>
    <mergeCell ref="T70:U70"/>
    <mergeCell ref="T71:U71"/>
    <mergeCell ref="V70:W70"/>
    <mergeCell ref="V71:W71"/>
    <mergeCell ref="N89:O89"/>
    <mergeCell ref="P89:Q89"/>
    <mergeCell ref="R89:S89"/>
    <mergeCell ref="T89:U89"/>
    <mergeCell ref="V89:W89"/>
    <mergeCell ref="T99:U99"/>
    <mergeCell ref="V99:W99"/>
    <mergeCell ref="N101:O101"/>
    <mergeCell ref="P101:Q101"/>
    <mergeCell ref="R101:S101"/>
    <mergeCell ref="T101:U101"/>
    <mergeCell ref="V101:W101"/>
    <mergeCell ref="K98:M98"/>
    <mergeCell ref="A99:M99"/>
    <mergeCell ref="R119:S119"/>
    <mergeCell ref="T119:U119"/>
    <mergeCell ref="V119:W119"/>
    <mergeCell ref="N126:O126"/>
    <mergeCell ref="P126:Q126"/>
    <mergeCell ref="R126:S126"/>
    <mergeCell ref="T126:U126"/>
    <mergeCell ref="V126:W126"/>
    <mergeCell ref="N128:O128"/>
    <mergeCell ref="P128:Q128"/>
    <mergeCell ref="R128:S128"/>
    <mergeCell ref="T128:U128"/>
    <mergeCell ref="V128:W128"/>
    <mergeCell ref="T123:U123"/>
    <mergeCell ref="V123:W123"/>
    <mergeCell ref="N123:O123"/>
    <mergeCell ref="P123:Q123"/>
    <mergeCell ref="R123:S123"/>
    <mergeCell ref="T173:U173"/>
    <mergeCell ref="T175:U175"/>
    <mergeCell ref="V175:W175"/>
    <mergeCell ref="V173:W173"/>
    <mergeCell ref="G168:J168"/>
    <mergeCell ref="N166:O166"/>
    <mergeCell ref="N167:O167"/>
    <mergeCell ref="P166:Q166"/>
    <mergeCell ref="P167:Q167"/>
    <mergeCell ref="T169:U169"/>
    <mergeCell ref="V169:W169"/>
    <mergeCell ref="A171:H171"/>
    <mergeCell ref="I171:M171"/>
    <mergeCell ref="A172:M172"/>
    <mergeCell ref="A174:M174"/>
    <mergeCell ref="N168:O168"/>
    <mergeCell ref="P168:Q168"/>
    <mergeCell ref="R168:S168"/>
    <mergeCell ref="T168:U168"/>
    <mergeCell ref="V168:W168"/>
    <mergeCell ref="D169:E169"/>
    <mergeCell ref="G169:J169"/>
    <mergeCell ref="N169:O169"/>
    <mergeCell ref="P169:Q169"/>
  </mergeCells>
  <dataValidations count="1">
    <dataValidation type="list" allowBlank="1" showInputMessage="1" showErrorMessage="1" sqref="H42:K48">
      <formula1>#REF!</formula1>
    </dataValidation>
  </dataValidations>
  <pageMargins left="0.7" right="0.7" top="0.75" bottom="0.75" header="0.3" footer="0.3"/>
  <pageSetup orientation="portrait" horizontalDpi="0" verticalDpi="0" r:id="rId1"/>
  <ignoredErrors>
    <ignoredError sqref="N148" evalError="1"/>
  </ignoredErrors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Tables!$D$2:$D$6</xm:f>
          </x14:formula1>
          <xm:sqref>A72:A87 A90:A97</xm:sqref>
        </x14:dataValidation>
        <x14:dataValidation type="list" allowBlank="1" showInputMessage="1" showErrorMessage="1">
          <x14:formula1>
            <xm:f>Tables!$A$2:$A$11</xm:f>
          </x14:formula1>
          <xm:sqref>E11:J17 E22:J27</xm:sqref>
        </x14:dataValidation>
        <x14:dataValidation type="list" allowBlank="1" showInputMessage="1" showErrorMessage="1">
          <x14:formula1>
            <xm:f>Tables!$A$12:$A$15</xm:f>
          </x14:formula1>
          <xm:sqref>B30:D34</xm:sqref>
        </x14:dataValidation>
        <x14:dataValidation type="list" allowBlank="1" showInputMessage="1" showErrorMessage="1">
          <x14:formula1>
            <xm:f>Tables!$D$17:$D$24</xm:f>
          </x14:formula1>
          <xm:sqref>A103:C117</xm:sqref>
        </x14:dataValidation>
        <x14:dataValidation type="list" allowBlank="1" showInputMessage="1" showErrorMessage="1">
          <x14:formula1>
            <xm:f>Tables!$G$17:$G$23</xm:f>
          </x14:formula1>
          <xm:sqref>A129:B146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S287"/>
  <sheetViews>
    <sheetView topLeftCell="F148" workbookViewId="0">
      <selection activeCell="X163" sqref="X163"/>
    </sheetView>
  </sheetViews>
  <sheetFormatPr defaultRowHeight="14.4" x14ac:dyDescent="0.3"/>
  <cols>
    <col min="1" max="1" width="24.33203125" style="207" customWidth="1"/>
    <col min="2" max="2" width="11.6640625" style="207" customWidth="1"/>
    <col min="3" max="3" width="13.77734375" style="207" customWidth="1"/>
    <col min="4" max="5" width="8.88671875" style="207"/>
    <col min="6" max="7" width="2.5546875" style="207" customWidth="1"/>
    <col min="8" max="8" width="3" style="207" customWidth="1"/>
    <col min="9" max="9" width="2.5546875" style="207" customWidth="1"/>
    <col min="10" max="10" width="2.33203125" style="207" customWidth="1"/>
    <col min="11" max="11" width="10.6640625" style="207" customWidth="1"/>
    <col min="12" max="12" width="10.77734375" style="207" customWidth="1"/>
    <col min="13" max="13" width="8.88671875" style="208"/>
    <col min="14" max="14" width="8.88671875" style="207" customWidth="1"/>
    <col min="15" max="15" width="8.88671875" style="208" customWidth="1"/>
    <col min="16" max="16" width="8.88671875" style="207" customWidth="1"/>
    <col min="17" max="17" width="8.88671875" style="208" customWidth="1"/>
    <col min="18" max="18" width="8.88671875" style="207" customWidth="1"/>
    <col min="19" max="19" width="8.88671875" style="208" customWidth="1"/>
    <col min="20" max="20" width="8.88671875" style="207" customWidth="1"/>
    <col min="21" max="21" width="8.88671875" style="208" customWidth="1"/>
    <col min="22" max="22" width="8.88671875" style="207" customWidth="1"/>
    <col min="23" max="23" width="9.21875" style="208" customWidth="1"/>
    <col min="24" max="24" width="13" style="17" customWidth="1"/>
    <col min="25" max="26" width="8.88671875" style="207"/>
    <col min="27" max="34" width="8.88671875" style="207" customWidth="1"/>
    <col min="35" max="35" width="12.77734375" style="207" customWidth="1"/>
    <col min="36" max="37" width="8.88671875" style="207"/>
    <col min="38" max="38" width="10.44140625" style="207" customWidth="1"/>
    <col min="39" max="39" width="14" style="207" customWidth="1"/>
    <col min="40" max="41" width="10.44140625" style="207" customWidth="1"/>
    <col min="42" max="42" width="8.88671875" style="207"/>
    <col min="43" max="43" width="20.109375" style="207" customWidth="1"/>
    <col min="44" max="44" width="10.44140625" style="207" customWidth="1"/>
    <col min="45" max="16384" width="8.88671875" style="207"/>
  </cols>
  <sheetData>
    <row r="1" spans="1:56" x14ac:dyDescent="0.3">
      <c r="A1" s="185" t="s">
        <v>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183"/>
      <c r="O1" s="190"/>
      <c r="P1" s="183"/>
      <c r="Q1" s="190"/>
      <c r="R1" s="183"/>
      <c r="S1" s="190"/>
      <c r="T1" s="183"/>
      <c r="U1" s="190"/>
      <c r="V1" s="183"/>
      <c r="W1" s="190"/>
      <c r="X1" s="190"/>
      <c r="Y1" s="183"/>
      <c r="Z1" s="183"/>
      <c r="AA1" s="183"/>
      <c r="AB1" s="183"/>
      <c r="AC1" s="183"/>
      <c r="AD1" s="183"/>
      <c r="AE1" s="183"/>
    </row>
    <row r="2" spans="1:56" ht="42" x14ac:dyDescent="0.3">
      <c r="A2" s="198" t="s">
        <v>1</v>
      </c>
      <c r="B2" s="437"/>
      <c r="C2" s="437"/>
      <c r="D2" s="437"/>
      <c r="E2" s="437"/>
      <c r="F2" s="437"/>
      <c r="G2" s="437"/>
      <c r="H2" s="437"/>
      <c r="I2" s="437"/>
      <c r="J2" s="437"/>
      <c r="K2" s="183"/>
      <c r="L2" s="183"/>
      <c r="M2" s="190"/>
      <c r="N2" s="183"/>
      <c r="O2" s="190"/>
      <c r="P2" s="183"/>
      <c r="Q2" s="190"/>
      <c r="R2" s="183"/>
      <c r="S2" s="190"/>
      <c r="T2" s="183"/>
      <c r="U2" s="190"/>
      <c r="V2" s="183"/>
      <c r="W2" s="190"/>
      <c r="X2" s="190"/>
      <c r="Y2" s="183"/>
      <c r="Z2" s="183"/>
      <c r="AA2" s="183"/>
      <c r="AB2" s="183"/>
      <c r="AC2" s="183"/>
      <c r="AD2" s="183"/>
      <c r="AE2" s="183"/>
    </row>
    <row r="3" spans="1:56" x14ac:dyDescent="0.3">
      <c r="A3" s="185" t="s">
        <v>2</v>
      </c>
      <c r="B3" s="183"/>
      <c r="C3" s="183"/>
      <c r="D3" s="183"/>
      <c r="E3" s="411"/>
      <c r="F3" s="411"/>
      <c r="G3" s="411"/>
      <c r="H3" s="411"/>
      <c r="I3" s="411"/>
      <c r="J3" s="411"/>
      <c r="K3" s="183"/>
      <c r="L3" s="173" t="s">
        <v>121</v>
      </c>
      <c r="M3" s="190"/>
      <c r="N3" s="183"/>
      <c r="O3" s="190"/>
      <c r="P3" s="183"/>
      <c r="Q3" s="190"/>
      <c r="R3" s="183"/>
      <c r="S3" s="190"/>
      <c r="T3" s="183"/>
      <c r="U3" s="190"/>
      <c r="V3" s="183"/>
      <c r="W3" s="190"/>
      <c r="X3" s="190"/>
      <c r="Y3" s="183"/>
      <c r="Z3" s="183"/>
      <c r="AA3" s="183"/>
      <c r="AB3" s="183"/>
      <c r="AC3" s="183"/>
      <c r="AD3" s="183"/>
      <c r="AE3" s="183"/>
    </row>
    <row r="4" spans="1:56" x14ac:dyDescent="0.3">
      <c r="A4" s="185" t="s">
        <v>3</v>
      </c>
      <c r="B4" s="183"/>
      <c r="C4" s="183"/>
      <c r="D4" s="183"/>
      <c r="E4" s="411"/>
      <c r="F4" s="411"/>
      <c r="G4" s="411"/>
      <c r="H4" s="411"/>
      <c r="I4" s="411"/>
      <c r="J4" s="411"/>
      <c r="K4" s="183"/>
      <c r="L4" s="173" t="s">
        <v>122</v>
      </c>
      <c r="M4" s="190"/>
      <c r="N4" s="183"/>
      <c r="O4" s="190"/>
      <c r="P4" s="183"/>
      <c r="Q4" s="190"/>
      <c r="R4" s="183"/>
      <c r="S4" s="190"/>
      <c r="T4" s="183"/>
      <c r="U4" s="190"/>
      <c r="V4" s="183"/>
      <c r="W4" s="190"/>
      <c r="X4" s="190"/>
      <c r="Y4" s="183"/>
      <c r="Z4" s="183"/>
      <c r="AA4" s="183"/>
      <c r="AB4" s="183"/>
      <c r="AC4" s="183"/>
      <c r="AD4" s="183"/>
      <c r="AE4" s="183"/>
      <c r="AM4" s="207" t="s">
        <v>109</v>
      </c>
      <c r="AN4" s="207" t="s">
        <v>110</v>
      </c>
    </row>
    <row r="5" spans="1:56" ht="15" thickBot="1" x14ac:dyDescent="0.35">
      <c r="A5" s="183"/>
      <c r="B5" s="183"/>
      <c r="C5" s="183"/>
      <c r="D5" s="183"/>
      <c r="E5" s="411"/>
      <c r="F5" s="411"/>
      <c r="G5" s="411"/>
      <c r="H5" s="411"/>
      <c r="I5" s="411"/>
      <c r="J5" s="411"/>
      <c r="K5" s="183"/>
      <c r="L5" s="183"/>
      <c r="M5" s="190"/>
      <c r="N5" s="183"/>
      <c r="O5" s="190"/>
      <c r="P5" s="183"/>
      <c r="Q5" s="190"/>
      <c r="R5" s="183"/>
      <c r="S5" s="190"/>
      <c r="T5" s="183"/>
      <c r="U5" s="190"/>
      <c r="V5" s="183"/>
      <c r="W5" s="190"/>
      <c r="X5" s="190"/>
      <c r="Y5" s="183"/>
      <c r="Z5" s="183"/>
      <c r="AA5" s="183"/>
      <c r="AB5" s="183"/>
      <c r="AC5" s="183"/>
      <c r="AD5" s="183"/>
      <c r="AE5" s="183"/>
      <c r="AM5" s="207" t="s">
        <v>99</v>
      </c>
      <c r="AN5" s="207">
        <v>46.7</v>
      </c>
    </row>
    <row r="6" spans="1:56" s="6" customFormat="1" ht="15" thickBot="1" x14ac:dyDescent="0.35">
      <c r="A6" s="181" t="s">
        <v>123</v>
      </c>
      <c r="B6" s="184"/>
      <c r="C6" s="184"/>
      <c r="D6" s="184"/>
      <c r="E6" s="420"/>
      <c r="F6" s="420"/>
      <c r="G6" s="420"/>
      <c r="H6" s="420"/>
      <c r="I6" s="420"/>
      <c r="J6" s="420"/>
      <c r="K6" s="184"/>
      <c r="L6" s="184"/>
      <c r="M6" s="184"/>
      <c r="N6" s="535" t="s">
        <v>128</v>
      </c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6" t="s">
        <v>139</v>
      </c>
      <c r="Z6" s="537"/>
      <c r="AA6" s="537"/>
      <c r="AB6" s="537"/>
      <c r="AC6" s="537"/>
      <c r="AD6" s="537"/>
      <c r="AE6" s="537"/>
      <c r="AF6" s="537"/>
      <c r="AG6" s="537"/>
      <c r="AH6" s="537"/>
      <c r="AI6" s="538"/>
      <c r="AJ6" s="190"/>
      <c r="AK6" s="42"/>
      <c r="AL6" s="42"/>
      <c r="AM6" s="207" t="s">
        <v>106</v>
      </c>
      <c r="AN6" s="207">
        <v>24.2</v>
      </c>
      <c r="AO6" s="42"/>
      <c r="AP6" s="42"/>
      <c r="AQ6" s="42"/>
      <c r="AR6" s="42"/>
      <c r="AS6" s="42"/>
    </row>
    <row r="7" spans="1:56" s="72" customFormat="1" x14ac:dyDescent="0.3">
      <c r="A7" s="75" t="s">
        <v>24</v>
      </c>
      <c r="B7" s="69"/>
      <c r="C7" s="69"/>
      <c r="D7" s="69"/>
      <c r="E7" s="421"/>
      <c r="F7" s="421"/>
      <c r="G7" s="421"/>
      <c r="H7" s="421"/>
      <c r="I7" s="421"/>
      <c r="J7" s="421"/>
      <c r="K7" s="69"/>
      <c r="L7" s="69"/>
      <c r="M7" s="70"/>
      <c r="N7" s="69"/>
      <c r="O7" s="70" t="s">
        <v>11</v>
      </c>
      <c r="P7" s="69"/>
      <c r="Q7" s="70" t="s">
        <v>12</v>
      </c>
      <c r="R7" s="69"/>
      <c r="S7" s="70" t="s">
        <v>13</v>
      </c>
      <c r="T7" s="69"/>
      <c r="U7" s="70" t="s">
        <v>14</v>
      </c>
      <c r="V7" s="69"/>
      <c r="W7" s="71" t="s">
        <v>15</v>
      </c>
      <c r="X7" s="161" t="s">
        <v>17</v>
      </c>
      <c r="Y7" s="539" t="s">
        <v>11</v>
      </c>
      <c r="Z7" s="540"/>
      <c r="AA7" s="539" t="s">
        <v>12</v>
      </c>
      <c r="AB7" s="540"/>
      <c r="AC7" s="539" t="s">
        <v>13</v>
      </c>
      <c r="AD7" s="540"/>
      <c r="AE7" s="539" t="s">
        <v>14</v>
      </c>
      <c r="AF7" s="540"/>
      <c r="AG7" s="539" t="s">
        <v>15</v>
      </c>
      <c r="AH7" s="540"/>
      <c r="AI7" s="304" t="s">
        <v>17</v>
      </c>
      <c r="AJ7" s="63"/>
      <c r="AK7" s="64"/>
      <c r="AL7" s="64"/>
      <c r="AM7" s="42" t="s">
        <v>100</v>
      </c>
      <c r="AN7" s="42">
        <v>17.600000000000001</v>
      </c>
      <c r="AO7" s="64"/>
      <c r="AP7" s="64"/>
      <c r="AQ7" s="64"/>
      <c r="AR7" s="64"/>
      <c r="AS7" s="64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</row>
    <row r="8" spans="1:56" s="6" customFormat="1" ht="15" thickBot="1" x14ac:dyDescent="0.35">
      <c r="A8" s="184"/>
      <c r="B8" s="184"/>
      <c r="C8" s="184"/>
      <c r="D8" s="184"/>
      <c r="E8" s="420"/>
      <c r="F8" s="420"/>
      <c r="G8" s="420"/>
      <c r="H8" s="420"/>
      <c r="I8" s="420"/>
      <c r="J8" s="420"/>
      <c r="K8" s="184"/>
      <c r="L8" s="184"/>
      <c r="M8" s="199"/>
      <c r="N8" s="184" t="s">
        <v>23</v>
      </c>
      <c r="O8" s="199"/>
      <c r="P8" s="184" t="s">
        <v>23</v>
      </c>
      <c r="Q8" s="199"/>
      <c r="R8" s="184" t="s">
        <v>23</v>
      </c>
      <c r="S8" s="199"/>
      <c r="T8" s="184" t="s">
        <v>23</v>
      </c>
      <c r="U8" s="199"/>
      <c r="V8" s="184" t="s">
        <v>23</v>
      </c>
      <c r="W8" s="184"/>
      <c r="X8" s="226"/>
      <c r="Y8" s="226" t="s">
        <v>23</v>
      </c>
      <c r="Z8" s="247"/>
      <c r="AA8" s="226" t="s">
        <v>23</v>
      </c>
      <c r="AB8" s="247"/>
      <c r="AC8" s="226" t="s">
        <v>23</v>
      </c>
      <c r="AD8" s="247"/>
      <c r="AE8" s="226" t="s">
        <v>23</v>
      </c>
      <c r="AF8" s="247"/>
      <c r="AG8" s="226" t="s">
        <v>23</v>
      </c>
      <c r="AH8" s="247"/>
      <c r="AI8" s="16"/>
      <c r="AJ8" s="190"/>
      <c r="AK8" s="42"/>
      <c r="AL8" s="42"/>
      <c r="AM8" s="64" t="s">
        <v>107</v>
      </c>
      <c r="AN8" s="64">
        <v>58.3</v>
      </c>
      <c r="AO8" s="42"/>
      <c r="AP8" s="42"/>
      <c r="AQ8" s="42"/>
      <c r="AR8" s="42"/>
      <c r="AS8" s="42"/>
      <c r="AT8" s="42"/>
    </row>
    <row r="9" spans="1:56" ht="19.2" customHeight="1" x14ac:dyDescent="0.3">
      <c r="A9" s="185" t="s">
        <v>4</v>
      </c>
      <c r="B9" s="183"/>
      <c r="C9" s="183"/>
      <c r="D9" s="183"/>
      <c r="E9" s="422"/>
      <c r="F9" s="422"/>
      <c r="G9" s="422"/>
      <c r="H9" s="422"/>
      <c r="I9" s="422"/>
      <c r="J9" s="422"/>
      <c r="K9" s="183"/>
      <c r="L9" s="8"/>
      <c r="M9" s="191"/>
      <c r="N9" s="183"/>
      <c r="O9" s="191"/>
      <c r="P9" s="183"/>
      <c r="Q9" s="191"/>
      <c r="R9" s="183"/>
      <c r="S9" s="191"/>
      <c r="T9" s="183"/>
      <c r="U9" s="191"/>
      <c r="V9" s="183"/>
      <c r="W9" s="13"/>
      <c r="X9" s="190"/>
      <c r="Y9" s="74"/>
      <c r="Z9" s="14"/>
      <c r="AA9" s="74"/>
      <c r="AB9" s="14"/>
      <c r="AC9" s="74"/>
      <c r="AD9" s="14"/>
      <c r="AE9" s="74"/>
      <c r="AF9" s="14"/>
      <c r="AG9" s="74"/>
      <c r="AH9" s="14"/>
      <c r="AI9" s="248"/>
      <c r="AJ9" s="183"/>
      <c r="AM9" s="42" t="s">
        <v>101</v>
      </c>
      <c r="AN9" s="42">
        <v>82.8</v>
      </c>
    </row>
    <row r="10" spans="1:56" ht="28.2" customHeight="1" x14ac:dyDescent="0.3">
      <c r="A10" s="183" t="s">
        <v>5</v>
      </c>
      <c r="B10" s="185" t="s">
        <v>6</v>
      </c>
      <c r="C10" s="185"/>
      <c r="D10" s="185" t="s">
        <v>7</v>
      </c>
      <c r="E10" s="435" t="s">
        <v>40</v>
      </c>
      <c r="F10" s="435"/>
      <c r="G10" s="435"/>
      <c r="H10" s="435"/>
      <c r="I10" s="435"/>
      <c r="J10" s="435"/>
      <c r="K10" s="185" t="s">
        <v>8</v>
      </c>
      <c r="L10" s="198"/>
      <c r="M10" s="172" t="s">
        <v>10</v>
      </c>
      <c r="N10" s="183"/>
      <c r="O10" s="191"/>
      <c r="P10" s="183"/>
      <c r="Q10" s="191"/>
      <c r="R10" s="183"/>
      <c r="S10" s="191"/>
      <c r="T10" s="183"/>
      <c r="U10" s="191"/>
      <c r="V10" s="183"/>
      <c r="W10" s="14"/>
      <c r="X10" s="190"/>
      <c r="Y10" s="74"/>
      <c r="Z10" s="14"/>
      <c r="AA10" s="74"/>
      <c r="AB10" s="14"/>
      <c r="AC10" s="74"/>
      <c r="AD10" s="14"/>
      <c r="AE10" s="74"/>
      <c r="AF10" s="14"/>
      <c r="AG10" s="74"/>
      <c r="AH10" s="14"/>
      <c r="AI10" s="248"/>
      <c r="AJ10" s="183"/>
      <c r="AM10" s="207" t="s">
        <v>102</v>
      </c>
      <c r="AN10" s="207">
        <v>54.3</v>
      </c>
    </row>
    <row r="11" spans="1:56" x14ac:dyDescent="0.3">
      <c r="A11" s="183">
        <f t="shared" ref="A11:A17" si="0">N11+P11+R11+T11+V11</f>
        <v>5</v>
      </c>
      <c r="B11" s="411" t="s">
        <v>29</v>
      </c>
      <c r="C11" s="411"/>
      <c r="D11" s="183" t="s">
        <v>28</v>
      </c>
      <c r="E11" s="411" t="s">
        <v>99</v>
      </c>
      <c r="F11" s="411"/>
      <c r="G11" s="411"/>
      <c r="H11" s="411"/>
      <c r="I11" s="411"/>
      <c r="J11" s="411"/>
      <c r="K11" s="32">
        <v>5</v>
      </c>
      <c r="L11" s="196"/>
      <c r="M11" s="35">
        <v>1.0229999999999999</v>
      </c>
      <c r="N11" s="15">
        <v>5</v>
      </c>
      <c r="O11" s="24">
        <f>K11*M11*N11</f>
        <v>25.574999999999996</v>
      </c>
      <c r="P11" s="15"/>
      <c r="Q11" s="24">
        <f>K11*(M11^2)*P11</f>
        <v>0</v>
      </c>
      <c r="R11" s="15"/>
      <c r="S11" s="24">
        <f>K11*(M11^3)*R11</f>
        <v>0</v>
      </c>
      <c r="T11" s="15"/>
      <c r="U11" s="24">
        <f>K11*(M11^4)*T11</f>
        <v>0</v>
      </c>
      <c r="V11" s="15"/>
      <c r="W11" s="26">
        <f>K11*(M11^5)*V11</f>
        <v>0</v>
      </c>
      <c r="X11" s="227">
        <f t="shared" ref="X11:X17" si="1">SUM(O11,Q11,S11,U11,W11)</f>
        <v>25.574999999999996</v>
      </c>
      <c r="Y11" s="245"/>
      <c r="Z11" s="251">
        <f>K11*M11*Y11</f>
        <v>0</v>
      </c>
      <c r="AA11" s="245"/>
      <c r="AB11" s="251">
        <f>K11*(M11^2)*AA11</f>
        <v>0</v>
      </c>
      <c r="AC11" s="245"/>
      <c r="AD11" s="251">
        <f>K11*(M11^3)*AC11</f>
        <v>0</v>
      </c>
      <c r="AE11" s="245"/>
      <c r="AF11" s="251">
        <f>K11*(M11^4)*AE11</f>
        <v>0</v>
      </c>
      <c r="AG11" s="245"/>
      <c r="AH11" s="251">
        <f>K11*(M11^5)*AG11</f>
        <v>0</v>
      </c>
      <c r="AI11" s="253">
        <f>Z11+AB11+AD11+AF11+AH11</f>
        <v>0</v>
      </c>
      <c r="AJ11" s="183"/>
      <c r="AM11" s="207" t="s">
        <v>103</v>
      </c>
      <c r="AN11" s="207">
        <v>43.2</v>
      </c>
    </row>
    <row r="12" spans="1:56" ht="15" thickBot="1" x14ac:dyDescent="0.35">
      <c r="A12" s="183">
        <f t="shared" si="0"/>
        <v>0</v>
      </c>
      <c r="B12" s="411"/>
      <c r="C12" s="411"/>
      <c r="D12" s="183"/>
      <c r="E12" s="411" t="s">
        <v>106</v>
      </c>
      <c r="F12" s="411"/>
      <c r="G12" s="411"/>
      <c r="H12" s="411"/>
      <c r="I12" s="411"/>
      <c r="J12" s="411"/>
      <c r="K12" s="32"/>
      <c r="L12" s="196"/>
      <c r="M12" s="35">
        <v>1.0229999999999999</v>
      </c>
      <c r="N12" s="15"/>
      <c r="O12" s="24">
        <f t="shared" ref="O12:O17" si="2">K12*M12*N12</f>
        <v>0</v>
      </c>
      <c r="P12" s="15"/>
      <c r="Q12" s="24">
        <f t="shared" ref="Q12:Q17" si="3">K12*(M12^2)*P12</f>
        <v>0</v>
      </c>
      <c r="R12" s="15"/>
      <c r="S12" s="24">
        <f t="shared" ref="S12:S17" si="4">K12*(M12^3)*R12</f>
        <v>0</v>
      </c>
      <c r="T12" s="15"/>
      <c r="U12" s="24">
        <f t="shared" ref="U12:U17" si="5">K12*(M12^4)*T12</f>
        <v>0</v>
      </c>
      <c r="V12" s="15"/>
      <c r="W12" s="26">
        <f t="shared" ref="W12:W17" si="6">K12*(M12^5)*V12</f>
        <v>0</v>
      </c>
      <c r="X12" s="227">
        <f t="shared" si="1"/>
        <v>0</v>
      </c>
      <c r="Y12" s="245"/>
      <c r="Z12" s="270">
        <f t="shared" ref="Z12:Z17" si="7">K12*M12*Y12</f>
        <v>0</v>
      </c>
      <c r="AA12" s="245"/>
      <c r="AB12" s="270">
        <f t="shared" ref="AB12:AB17" si="8">K12*(M12^2)*AA12</f>
        <v>0</v>
      </c>
      <c r="AC12" s="245"/>
      <c r="AD12" s="270">
        <f t="shared" ref="AD12:AD17" si="9">K12*(M12^3)*AC12</f>
        <v>0</v>
      </c>
      <c r="AE12" s="245"/>
      <c r="AF12" s="270">
        <f t="shared" ref="AF12:AF17" si="10">K12*(M12^4)*AE12</f>
        <v>0</v>
      </c>
      <c r="AG12" s="245"/>
      <c r="AH12" s="270">
        <f t="shared" ref="AH12:AH17" si="11">K12*(M12^5)*AG12</f>
        <v>0</v>
      </c>
      <c r="AI12" s="253">
        <f t="shared" ref="AI12:AI17" si="12">Z12+AB12+AD12+AF12+AH12</f>
        <v>0</v>
      </c>
      <c r="AJ12" s="183"/>
      <c r="AM12" s="207" t="s">
        <v>104</v>
      </c>
      <c r="AN12" s="207">
        <v>13.7</v>
      </c>
    </row>
    <row r="13" spans="1:56" ht="15.6" thickTop="1" thickBot="1" x14ac:dyDescent="0.35">
      <c r="A13" s="183">
        <f t="shared" si="0"/>
        <v>0</v>
      </c>
      <c r="B13" s="411"/>
      <c r="C13" s="411"/>
      <c r="D13" s="183"/>
      <c r="E13" s="411" t="s">
        <v>108</v>
      </c>
      <c r="F13" s="411"/>
      <c r="G13" s="411"/>
      <c r="H13" s="411"/>
      <c r="I13" s="411"/>
      <c r="J13" s="411"/>
      <c r="K13" s="32"/>
      <c r="L13" s="196"/>
      <c r="M13" s="35">
        <v>1.0229999999999999</v>
      </c>
      <c r="N13" s="15"/>
      <c r="O13" s="24">
        <f t="shared" si="2"/>
        <v>0</v>
      </c>
      <c r="P13" s="15"/>
      <c r="Q13" s="24">
        <f t="shared" si="3"/>
        <v>0</v>
      </c>
      <c r="R13" s="15"/>
      <c r="S13" s="24">
        <f t="shared" si="4"/>
        <v>0</v>
      </c>
      <c r="T13" s="15"/>
      <c r="U13" s="24">
        <f t="shared" si="5"/>
        <v>0</v>
      </c>
      <c r="V13" s="15"/>
      <c r="W13" s="26">
        <f t="shared" si="6"/>
        <v>0</v>
      </c>
      <c r="X13" s="227">
        <f t="shared" si="1"/>
        <v>0</v>
      </c>
      <c r="Y13" s="245"/>
      <c r="Z13" s="270">
        <f t="shared" si="7"/>
        <v>0</v>
      </c>
      <c r="AA13" s="245"/>
      <c r="AB13" s="270">
        <f t="shared" si="8"/>
        <v>0</v>
      </c>
      <c r="AC13" s="245"/>
      <c r="AD13" s="270">
        <f t="shared" si="9"/>
        <v>0</v>
      </c>
      <c r="AE13" s="245"/>
      <c r="AF13" s="270">
        <f t="shared" si="10"/>
        <v>0</v>
      </c>
      <c r="AG13" s="245"/>
      <c r="AH13" s="270">
        <f t="shared" si="11"/>
        <v>0</v>
      </c>
      <c r="AI13" s="253">
        <f t="shared" si="12"/>
        <v>0</v>
      </c>
      <c r="AJ13" s="183"/>
      <c r="AK13" s="260"/>
      <c r="AM13" s="207" t="s">
        <v>105</v>
      </c>
      <c r="AN13" s="207">
        <v>17.600000000000001</v>
      </c>
    </row>
    <row r="14" spans="1:56" ht="15" thickTop="1" x14ac:dyDescent="0.3">
      <c r="A14" s="183">
        <f t="shared" si="0"/>
        <v>0</v>
      </c>
      <c r="B14" s="411"/>
      <c r="C14" s="411"/>
      <c r="D14" s="183"/>
      <c r="E14" s="411" t="s">
        <v>108</v>
      </c>
      <c r="F14" s="411"/>
      <c r="G14" s="411"/>
      <c r="H14" s="411"/>
      <c r="I14" s="411"/>
      <c r="J14" s="411"/>
      <c r="K14" s="32"/>
      <c r="L14" s="196"/>
      <c r="M14" s="35">
        <v>1.0229999999999999</v>
      </c>
      <c r="N14" s="15"/>
      <c r="O14" s="24">
        <f t="shared" si="2"/>
        <v>0</v>
      </c>
      <c r="P14" s="15"/>
      <c r="Q14" s="24">
        <f t="shared" si="3"/>
        <v>0</v>
      </c>
      <c r="R14" s="15"/>
      <c r="S14" s="24">
        <f t="shared" si="4"/>
        <v>0</v>
      </c>
      <c r="T14" s="15"/>
      <c r="U14" s="24">
        <f t="shared" si="5"/>
        <v>0</v>
      </c>
      <c r="V14" s="15"/>
      <c r="W14" s="26">
        <f t="shared" si="6"/>
        <v>0</v>
      </c>
      <c r="X14" s="227">
        <f t="shared" si="1"/>
        <v>0</v>
      </c>
      <c r="Y14" s="245"/>
      <c r="Z14" s="270">
        <f t="shared" si="7"/>
        <v>0</v>
      </c>
      <c r="AA14" s="245"/>
      <c r="AB14" s="270">
        <f t="shared" si="8"/>
        <v>0</v>
      </c>
      <c r="AC14" s="245"/>
      <c r="AD14" s="270">
        <f t="shared" si="9"/>
        <v>0</v>
      </c>
      <c r="AE14" s="245"/>
      <c r="AF14" s="270">
        <f t="shared" si="10"/>
        <v>0</v>
      </c>
      <c r="AG14" s="245"/>
      <c r="AH14" s="270">
        <f t="shared" si="11"/>
        <v>0</v>
      </c>
      <c r="AI14" s="253">
        <f t="shared" si="12"/>
        <v>0</v>
      </c>
      <c r="AJ14" s="183"/>
    </row>
    <row r="15" spans="1:56" x14ac:dyDescent="0.3">
      <c r="A15" s="183">
        <f t="shared" si="0"/>
        <v>0</v>
      </c>
      <c r="B15" s="411"/>
      <c r="C15" s="411"/>
      <c r="D15" s="183"/>
      <c r="E15" s="411" t="s">
        <v>108</v>
      </c>
      <c r="F15" s="411"/>
      <c r="G15" s="411"/>
      <c r="H15" s="411"/>
      <c r="I15" s="411"/>
      <c r="J15" s="411"/>
      <c r="K15" s="32"/>
      <c r="L15" s="196"/>
      <c r="M15" s="35">
        <v>1.0229999999999999</v>
      </c>
      <c r="N15" s="15"/>
      <c r="O15" s="24">
        <f t="shared" si="2"/>
        <v>0</v>
      </c>
      <c r="P15" s="15"/>
      <c r="Q15" s="24">
        <f t="shared" si="3"/>
        <v>0</v>
      </c>
      <c r="R15" s="15"/>
      <c r="S15" s="24">
        <f t="shared" si="4"/>
        <v>0</v>
      </c>
      <c r="T15" s="15"/>
      <c r="U15" s="24">
        <f t="shared" si="5"/>
        <v>0</v>
      </c>
      <c r="V15" s="15"/>
      <c r="W15" s="26">
        <f t="shared" si="6"/>
        <v>0</v>
      </c>
      <c r="X15" s="227">
        <f t="shared" si="1"/>
        <v>0</v>
      </c>
      <c r="Y15" s="245"/>
      <c r="Z15" s="270">
        <f t="shared" si="7"/>
        <v>0</v>
      </c>
      <c r="AA15" s="245"/>
      <c r="AB15" s="270">
        <f t="shared" si="8"/>
        <v>0</v>
      </c>
      <c r="AC15" s="245"/>
      <c r="AD15" s="270">
        <f t="shared" si="9"/>
        <v>0</v>
      </c>
      <c r="AE15" s="245"/>
      <c r="AF15" s="270">
        <f t="shared" si="10"/>
        <v>0</v>
      </c>
      <c r="AG15" s="245"/>
      <c r="AH15" s="270">
        <f t="shared" si="11"/>
        <v>0</v>
      </c>
      <c r="AI15" s="253">
        <f t="shared" si="12"/>
        <v>0</v>
      </c>
      <c r="AJ15" s="183"/>
    </row>
    <row r="16" spans="1:56" x14ac:dyDescent="0.3">
      <c r="A16" s="183">
        <f t="shared" si="0"/>
        <v>0</v>
      </c>
      <c r="B16" s="411"/>
      <c r="C16" s="411"/>
      <c r="D16" s="183"/>
      <c r="E16" s="411" t="s">
        <v>108</v>
      </c>
      <c r="F16" s="411"/>
      <c r="G16" s="411"/>
      <c r="H16" s="411"/>
      <c r="I16" s="411"/>
      <c r="J16" s="411"/>
      <c r="K16" s="32"/>
      <c r="L16" s="196"/>
      <c r="M16" s="35">
        <v>1.0229999999999999</v>
      </c>
      <c r="N16" s="15"/>
      <c r="O16" s="24">
        <f t="shared" si="2"/>
        <v>0</v>
      </c>
      <c r="P16" s="15"/>
      <c r="Q16" s="24">
        <f t="shared" si="3"/>
        <v>0</v>
      </c>
      <c r="R16" s="15"/>
      <c r="S16" s="24">
        <f t="shared" si="4"/>
        <v>0</v>
      </c>
      <c r="T16" s="15"/>
      <c r="U16" s="24">
        <f t="shared" si="5"/>
        <v>0</v>
      </c>
      <c r="V16" s="15"/>
      <c r="W16" s="26">
        <f t="shared" si="6"/>
        <v>0</v>
      </c>
      <c r="X16" s="227">
        <f t="shared" si="1"/>
        <v>0</v>
      </c>
      <c r="Y16" s="245"/>
      <c r="Z16" s="270">
        <f t="shared" si="7"/>
        <v>0</v>
      </c>
      <c r="AA16" s="245"/>
      <c r="AB16" s="270">
        <f t="shared" si="8"/>
        <v>0</v>
      </c>
      <c r="AC16" s="245"/>
      <c r="AD16" s="270">
        <f t="shared" si="9"/>
        <v>0</v>
      </c>
      <c r="AE16" s="245"/>
      <c r="AF16" s="270">
        <f t="shared" si="10"/>
        <v>0</v>
      </c>
      <c r="AG16" s="245"/>
      <c r="AH16" s="270">
        <f t="shared" si="11"/>
        <v>0</v>
      </c>
      <c r="AI16" s="253">
        <f t="shared" si="12"/>
        <v>0</v>
      </c>
      <c r="AJ16" s="183"/>
    </row>
    <row r="17" spans="1:123" s="6" customFormat="1" ht="15" thickBot="1" x14ac:dyDescent="0.35">
      <c r="A17" s="184">
        <f t="shared" si="0"/>
        <v>0</v>
      </c>
      <c r="B17" s="420"/>
      <c r="C17" s="420"/>
      <c r="D17" s="184"/>
      <c r="E17" s="411" t="s">
        <v>108</v>
      </c>
      <c r="F17" s="411"/>
      <c r="G17" s="411"/>
      <c r="H17" s="411"/>
      <c r="I17" s="411"/>
      <c r="J17" s="411"/>
      <c r="K17" s="33"/>
      <c r="L17" s="197"/>
      <c r="M17" s="35">
        <v>1.0229999999999999</v>
      </c>
      <c r="N17" s="18"/>
      <c r="O17" s="24">
        <f t="shared" si="2"/>
        <v>0</v>
      </c>
      <c r="P17" s="18"/>
      <c r="Q17" s="24">
        <f t="shared" si="3"/>
        <v>0</v>
      </c>
      <c r="R17" s="18"/>
      <c r="S17" s="24">
        <f t="shared" si="4"/>
        <v>0</v>
      </c>
      <c r="T17" s="18"/>
      <c r="U17" s="24">
        <f t="shared" si="5"/>
        <v>0</v>
      </c>
      <c r="V17" s="18"/>
      <c r="W17" s="26">
        <f t="shared" si="6"/>
        <v>0</v>
      </c>
      <c r="X17" s="228">
        <f t="shared" si="1"/>
        <v>0</v>
      </c>
      <c r="Y17" s="250"/>
      <c r="Z17" s="270">
        <f t="shared" si="7"/>
        <v>0</v>
      </c>
      <c r="AA17" s="250"/>
      <c r="AB17" s="270">
        <f t="shared" si="8"/>
        <v>0</v>
      </c>
      <c r="AC17" s="250"/>
      <c r="AD17" s="270">
        <f t="shared" si="9"/>
        <v>0</v>
      </c>
      <c r="AE17" s="250"/>
      <c r="AF17" s="270">
        <f t="shared" si="10"/>
        <v>0</v>
      </c>
      <c r="AG17" s="250"/>
      <c r="AH17" s="270">
        <f t="shared" si="11"/>
        <v>0</v>
      </c>
      <c r="AI17" s="253">
        <f t="shared" si="12"/>
        <v>0</v>
      </c>
      <c r="AJ17" s="190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</row>
    <row r="18" spans="1:123" s="23" customFormat="1" ht="15" thickBot="1" x14ac:dyDescent="0.35">
      <c r="A18" s="187" t="s">
        <v>34</v>
      </c>
      <c r="B18" s="187"/>
      <c r="C18" s="187"/>
      <c r="D18" s="187"/>
      <c r="E18" s="374"/>
      <c r="F18" s="374"/>
      <c r="G18" s="374"/>
      <c r="H18" s="374"/>
      <c r="I18" s="374"/>
      <c r="J18" s="374"/>
      <c r="K18" s="187"/>
      <c r="L18" s="187"/>
      <c r="M18" s="203"/>
      <c r="N18" s="187"/>
      <c r="O18" s="25">
        <f>SUM(O11:O17)</f>
        <v>25.574999999999996</v>
      </c>
      <c r="P18" s="187"/>
      <c r="Q18" s="25">
        <f>SUM(Q11:Q17)</f>
        <v>0</v>
      </c>
      <c r="R18" s="187"/>
      <c r="S18" s="25">
        <f>SUM(S11:S17)</f>
        <v>0</v>
      </c>
      <c r="T18" s="187"/>
      <c r="U18" s="25">
        <f>SUM(U11:U17)</f>
        <v>0</v>
      </c>
      <c r="V18" s="187"/>
      <c r="W18" s="28">
        <f>SUM(W11:W17)</f>
        <v>0</v>
      </c>
      <c r="X18" s="229">
        <f>SUM(X11:X17)</f>
        <v>25.574999999999996</v>
      </c>
      <c r="Y18" s="74"/>
      <c r="Z18" s="28">
        <f>SUM(Z11:Z17)</f>
        <v>0</v>
      </c>
      <c r="AA18" s="258"/>
      <c r="AB18" s="28">
        <f>SUM(AB11:AB17)</f>
        <v>0</v>
      </c>
      <c r="AC18" s="258"/>
      <c r="AD18" s="28">
        <f>SUM(AD11:AD17)</f>
        <v>0</v>
      </c>
      <c r="AE18" s="258"/>
      <c r="AF18" s="28">
        <f>SUM(AF11:AF17)</f>
        <v>0</v>
      </c>
      <c r="AG18" s="258"/>
      <c r="AH18" s="28">
        <f>SUM(AH11:AH17)</f>
        <v>0</v>
      </c>
      <c r="AI18" s="259">
        <f>SUM(AI11:AI17)</f>
        <v>0</v>
      </c>
      <c r="AJ18" s="190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</row>
    <row r="19" spans="1:123" ht="15" thickTop="1" x14ac:dyDescent="0.3">
      <c r="A19" s="183"/>
      <c r="B19" s="183"/>
      <c r="C19" s="183"/>
      <c r="D19" s="183"/>
      <c r="E19" s="438"/>
      <c r="F19" s="438"/>
      <c r="G19" s="438"/>
      <c r="H19" s="438"/>
      <c r="I19" s="438"/>
      <c r="J19" s="438"/>
      <c r="K19" s="183"/>
      <c r="L19" s="183"/>
      <c r="M19" s="191"/>
      <c r="N19" s="183"/>
      <c r="O19" s="191"/>
      <c r="P19" s="183"/>
      <c r="Q19" s="191"/>
      <c r="R19" s="183"/>
      <c r="S19" s="191"/>
      <c r="T19" s="183"/>
      <c r="U19" s="191"/>
      <c r="V19" s="183"/>
      <c r="W19" s="14"/>
      <c r="X19" s="190"/>
      <c r="Y19" s="257"/>
      <c r="Z19" s="14"/>
      <c r="AA19" s="74"/>
      <c r="AB19" s="14"/>
      <c r="AC19" s="74"/>
      <c r="AD19" s="14"/>
      <c r="AE19" s="74"/>
      <c r="AF19" s="14"/>
      <c r="AG19" s="74"/>
      <c r="AH19" s="14"/>
      <c r="AI19" s="248"/>
      <c r="AJ19" s="190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</row>
    <row r="20" spans="1:123" x14ac:dyDescent="0.3">
      <c r="A20" s="185" t="s">
        <v>30</v>
      </c>
      <c r="B20" s="183"/>
      <c r="C20" s="183"/>
      <c r="D20" s="183"/>
      <c r="E20" s="411"/>
      <c r="F20" s="411"/>
      <c r="G20" s="411"/>
      <c r="H20" s="411"/>
      <c r="I20" s="411"/>
      <c r="J20" s="411"/>
      <c r="K20" s="183"/>
      <c r="L20" s="183"/>
      <c r="M20" s="191"/>
      <c r="N20" s="183"/>
      <c r="O20" s="191"/>
      <c r="P20" s="183"/>
      <c r="Q20" s="191"/>
      <c r="R20" s="183"/>
      <c r="S20" s="191"/>
      <c r="T20" s="183"/>
      <c r="U20" s="191"/>
      <c r="V20" s="183"/>
      <c r="W20" s="14"/>
      <c r="X20" s="190"/>
      <c r="Y20" s="74"/>
      <c r="Z20" s="14"/>
      <c r="AA20" s="74"/>
      <c r="AB20" s="14"/>
      <c r="AC20" s="74"/>
      <c r="AD20" s="14"/>
      <c r="AE20" s="74"/>
      <c r="AF20" s="14"/>
      <c r="AG20" s="74"/>
      <c r="AH20" s="14"/>
      <c r="AI20" s="248"/>
      <c r="AJ20" s="190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ht="30.6" customHeight="1" x14ac:dyDescent="0.3">
      <c r="A21" s="183" t="s">
        <v>5</v>
      </c>
      <c r="B21" s="185" t="s">
        <v>6</v>
      </c>
      <c r="C21" s="183"/>
      <c r="D21" s="185" t="s">
        <v>7</v>
      </c>
      <c r="E21" s="435" t="s">
        <v>40</v>
      </c>
      <c r="F21" s="435"/>
      <c r="G21" s="435"/>
      <c r="H21" s="435"/>
      <c r="I21" s="435"/>
      <c r="J21" s="435"/>
      <c r="K21" s="185" t="s">
        <v>8</v>
      </c>
      <c r="L21" s="198" t="s">
        <v>9</v>
      </c>
      <c r="M21" s="172" t="s">
        <v>10</v>
      </c>
      <c r="N21" s="183"/>
      <c r="O21" s="191"/>
      <c r="P21" s="183"/>
      <c r="Q21" s="191"/>
      <c r="R21" s="183"/>
      <c r="S21" s="191"/>
      <c r="T21" s="183"/>
      <c r="U21" s="191"/>
      <c r="V21" s="183"/>
      <c r="W21" s="14"/>
      <c r="X21" s="190"/>
      <c r="Y21" s="74"/>
      <c r="Z21" s="14"/>
      <c r="AA21" s="74"/>
      <c r="AB21" s="14"/>
      <c r="AC21" s="74"/>
      <c r="AD21" s="14"/>
      <c r="AE21" s="74"/>
      <c r="AF21" s="14"/>
      <c r="AG21" s="74"/>
      <c r="AH21" s="14"/>
      <c r="AI21" s="248"/>
      <c r="AJ21" s="190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x14ac:dyDescent="0.3">
      <c r="A22" s="183">
        <f t="shared" ref="A22:A27" si="13">SUM(N22,P22,R22,T22,V22)</f>
        <v>0</v>
      </c>
      <c r="B22" s="411"/>
      <c r="C22" s="411"/>
      <c r="D22" s="76"/>
      <c r="E22" s="436" t="s">
        <v>108</v>
      </c>
      <c r="F22" s="436"/>
      <c r="G22" s="436"/>
      <c r="H22" s="436"/>
      <c r="I22" s="436"/>
      <c r="J22" s="436"/>
      <c r="K22" s="32"/>
      <c r="L22" s="196"/>
      <c r="M22" s="35">
        <v>1.0229999999999999</v>
      </c>
      <c r="N22" s="29"/>
      <c r="O22" s="30">
        <f>K22*M22*N22</f>
        <v>0</v>
      </c>
      <c r="P22" s="29"/>
      <c r="Q22" s="30">
        <f>K22*(M22^2)*P22</f>
        <v>0</v>
      </c>
      <c r="R22" s="29"/>
      <c r="S22" s="30">
        <f>K22*(M22^3)*R22</f>
        <v>0</v>
      </c>
      <c r="T22" s="29"/>
      <c r="U22" s="30">
        <f>K22*(M22^4)*T22</f>
        <v>0</v>
      </c>
      <c r="V22" s="29"/>
      <c r="W22" s="31">
        <f>K22*(M22^5)*V22</f>
        <v>0</v>
      </c>
      <c r="X22" s="221">
        <f t="shared" ref="X22:X27" si="14">SUM(W22,U22,S22,Q22,O22)</f>
        <v>0</v>
      </c>
      <c r="Y22" s="245"/>
      <c r="Z22" s="251">
        <f>K22*M22*Y22</f>
        <v>0</v>
      </c>
      <c r="AA22" s="245"/>
      <c r="AB22" s="251">
        <f>K22*(M22^2)*AA22</f>
        <v>0</v>
      </c>
      <c r="AC22" s="245"/>
      <c r="AD22" s="251">
        <f>K22*(M22^3)*AC22</f>
        <v>0</v>
      </c>
      <c r="AE22" s="245"/>
      <c r="AF22" s="251">
        <f>K22*(M22^4)*AE22</f>
        <v>0</v>
      </c>
      <c r="AG22" s="245"/>
      <c r="AH22" s="251">
        <f>K22*(M22^5)*AG22</f>
        <v>0</v>
      </c>
      <c r="AI22" s="253">
        <f>Z22+AB22+AD22+AF22+AH22</f>
        <v>0</v>
      </c>
      <c r="AJ22" s="190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x14ac:dyDescent="0.3">
      <c r="A23" s="183">
        <f t="shared" si="13"/>
        <v>0</v>
      </c>
      <c r="B23" s="411"/>
      <c r="C23" s="411"/>
      <c r="D23" s="186"/>
      <c r="E23" s="436" t="s">
        <v>108</v>
      </c>
      <c r="F23" s="436"/>
      <c r="G23" s="436"/>
      <c r="H23" s="436"/>
      <c r="I23" s="436"/>
      <c r="J23" s="436"/>
      <c r="K23" s="32"/>
      <c r="L23" s="196"/>
      <c r="M23" s="35">
        <v>1.0229999999999999</v>
      </c>
      <c r="N23" s="29"/>
      <c r="O23" s="30">
        <f t="shared" ref="O23:O27" si="15">K23*M23*N23</f>
        <v>0</v>
      </c>
      <c r="P23" s="29"/>
      <c r="Q23" s="30">
        <f t="shared" ref="Q23:Q27" si="16">K23*(M23^2)*P23</f>
        <v>0</v>
      </c>
      <c r="R23" s="29"/>
      <c r="S23" s="30">
        <f t="shared" ref="S23:S27" si="17">K23*(M23^3)*R23</f>
        <v>0</v>
      </c>
      <c r="T23" s="29"/>
      <c r="U23" s="30">
        <f t="shared" ref="U23:U27" si="18">K23*(M23^4)*T23</f>
        <v>0</v>
      </c>
      <c r="V23" s="29"/>
      <c r="W23" s="31">
        <f t="shared" ref="W23:W27" si="19">K23*(M23^5)*V23</f>
        <v>0</v>
      </c>
      <c r="X23" s="221">
        <f t="shared" si="14"/>
        <v>0</v>
      </c>
      <c r="Y23" s="245"/>
      <c r="Z23" s="270">
        <f t="shared" ref="Z23:Z27" si="20">K23*M23*Y23</f>
        <v>0</v>
      </c>
      <c r="AA23" s="245"/>
      <c r="AB23" s="270">
        <f t="shared" ref="AB23:AB27" si="21">K23*(M23^2)*AA23</f>
        <v>0</v>
      </c>
      <c r="AC23" s="245"/>
      <c r="AD23" s="270">
        <f t="shared" ref="AD23:AD27" si="22">K23*(M23^3)*AC23</f>
        <v>0</v>
      </c>
      <c r="AE23" s="245"/>
      <c r="AF23" s="270">
        <f t="shared" ref="AF23:AF27" si="23">K23*(M23^4)*AE23</f>
        <v>0</v>
      </c>
      <c r="AG23" s="245"/>
      <c r="AH23" s="270">
        <f t="shared" ref="AH23:AH27" si="24">K23*(M23^5)*AG23</f>
        <v>0</v>
      </c>
      <c r="AI23" s="253">
        <f t="shared" ref="AI23:AI27" si="25">Z23+AB23+AD23+AF23+AH23</f>
        <v>0</v>
      </c>
      <c r="AJ23" s="190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x14ac:dyDescent="0.3">
      <c r="A24" s="183">
        <f t="shared" si="13"/>
        <v>0</v>
      </c>
      <c r="B24" s="411"/>
      <c r="C24" s="411"/>
      <c r="D24" s="186"/>
      <c r="E24" s="436" t="s">
        <v>108</v>
      </c>
      <c r="F24" s="436"/>
      <c r="G24" s="436"/>
      <c r="H24" s="436"/>
      <c r="I24" s="436"/>
      <c r="J24" s="436"/>
      <c r="K24" s="32"/>
      <c r="L24" s="196"/>
      <c r="M24" s="35">
        <v>1.0229999999999999</v>
      </c>
      <c r="N24" s="29"/>
      <c r="O24" s="30">
        <f t="shared" si="15"/>
        <v>0</v>
      </c>
      <c r="P24" s="29"/>
      <c r="Q24" s="30">
        <f t="shared" si="16"/>
        <v>0</v>
      </c>
      <c r="R24" s="29"/>
      <c r="S24" s="30">
        <f t="shared" si="17"/>
        <v>0</v>
      </c>
      <c r="T24" s="29"/>
      <c r="U24" s="30">
        <f t="shared" si="18"/>
        <v>0</v>
      </c>
      <c r="V24" s="29"/>
      <c r="W24" s="31">
        <f t="shared" si="19"/>
        <v>0</v>
      </c>
      <c r="X24" s="221">
        <f t="shared" si="14"/>
        <v>0</v>
      </c>
      <c r="Y24" s="245"/>
      <c r="Z24" s="270">
        <f t="shared" si="20"/>
        <v>0</v>
      </c>
      <c r="AA24" s="245"/>
      <c r="AB24" s="270">
        <f t="shared" si="21"/>
        <v>0</v>
      </c>
      <c r="AC24" s="245"/>
      <c r="AD24" s="270">
        <f t="shared" si="22"/>
        <v>0</v>
      </c>
      <c r="AE24" s="245"/>
      <c r="AF24" s="270">
        <f t="shared" si="23"/>
        <v>0</v>
      </c>
      <c r="AG24" s="245"/>
      <c r="AH24" s="270">
        <f t="shared" si="24"/>
        <v>0</v>
      </c>
      <c r="AI24" s="253">
        <f t="shared" si="25"/>
        <v>0</v>
      </c>
      <c r="AJ24" s="190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x14ac:dyDescent="0.3">
      <c r="A25" s="183">
        <f t="shared" si="13"/>
        <v>0</v>
      </c>
      <c r="B25" s="411"/>
      <c r="C25" s="411"/>
      <c r="D25" s="186"/>
      <c r="E25" s="436" t="s">
        <v>108</v>
      </c>
      <c r="F25" s="436"/>
      <c r="G25" s="436"/>
      <c r="H25" s="436"/>
      <c r="I25" s="436"/>
      <c r="J25" s="436"/>
      <c r="K25" s="32"/>
      <c r="L25" s="196"/>
      <c r="M25" s="35">
        <v>1.0229999999999999</v>
      </c>
      <c r="N25" s="29"/>
      <c r="O25" s="30">
        <f t="shared" si="15"/>
        <v>0</v>
      </c>
      <c r="P25" s="29"/>
      <c r="Q25" s="30">
        <f t="shared" si="16"/>
        <v>0</v>
      </c>
      <c r="R25" s="29"/>
      <c r="S25" s="30">
        <f t="shared" si="17"/>
        <v>0</v>
      </c>
      <c r="T25" s="29"/>
      <c r="U25" s="30">
        <f t="shared" si="18"/>
        <v>0</v>
      </c>
      <c r="V25" s="29"/>
      <c r="W25" s="31">
        <f t="shared" si="19"/>
        <v>0</v>
      </c>
      <c r="X25" s="221">
        <f t="shared" si="14"/>
        <v>0</v>
      </c>
      <c r="Y25" s="245"/>
      <c r="Z25" s="270">
        <f t="shared" si="20"/>
        <v>0</v>
      </c>
      <c r="AA25" s="245"/>
      <c r="AB25" s="270">
        <f t="shared" si="21"/>
        <v>0</v>
      </c>
      <c r="AC25" s="245"/>
      <c r="AD25" s="270">
        <f t="shared" si="22"/>
        <v>0</v>
      </c>
      <c r="AE25" s="245"/>
      <c r="AF25" s="270">
        <f t="shared" si="23"/>
        <v>0</v>
      </c>
      <c r="AG25" s="245"/>
      <c r="AH25" s="270">
        <f t="shared" si="24"/>
        <v>0</v>
      </c>
      <c r="AI25" s="253">
        <f t="shared" si="25"/>
        <v>0</v>
      </c>
      <c r="AJ25" s="190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x14ac:dyDescent="0.3">
      <c r="A26" s="183">
        <f t="shared" si="13"/>
        <v>0</v>
      </c>
      <c r="B26" s="411"/>
      <c r="C26" s="411"/>
      <c r="D26" s="186"/>
      <c r="E26" s="436" t="s">
        <v>108</v>
      </c>
      <c r="F26" s="436"/>
      <c r="G26" s="436"/>
      <c r="H26" s="436"/>
      <c r="I26" s="436"/>
      <c r="J26" s="436"/>
      <c r="K26" s="32"/>
      <c r="L26" s="196"/>
      <c r="M26" s="35">
        <v>1.0229999999999999</v>
      </c>
      <c r="N26" s="29"/>
      <c r="O26" s="30">
        <f t="shared" si="15"/>
        <v>0</v>
      </c>
      <c r="P26" s="29"/>
      <c r="Q26" s="30">
        <f t="shared" si="16"/>
        <v>0</v>
      </c>
      <c r="R26" s="29"/>
      <c r="S26" s="30">
        <f t="shared" si="17"/>
        <v>0</v>
      </c>
      <c r="T26" s="29"/>
      <c r="U26" s="30">
        <f t="shared" si="18"/>
        <v>0</v>
      </c>
      <c r="V26" s="29"/>
      <c r="W26" s="31">
        <f t="shared" si="19"/>
        <v>0</v>
      </c>
      <c r="X26" s="221">
        <f t="shared" si="14"/>
        <v>0</v>
      </c>
      <c r="Y26" s="245"/>
      <c r="Z26" s="270">
        <f t="shared" si="20"/>
        <v>0</v>
      </c>
      <c r="AA26" s="245"/>
      <c r="AB26" s="270">
        <f t="shared" si="21"/>
        <v>0</v>
      </c>
      <c r="AC26" s="245"/>
      <c r="AD26" s="270">
        <f t="shared" si="22"/>
        <v>0</v>
      </c>
      <c r="AE26" s="245"/>
      <c r="AF26" s="270">
        <f t="shared" si="23"/>
        <v>0</v>
      </c>
      <c r="AG26" s="245"/>
      <c r="AH26" s="270">
        <f t="shared" si="24"/>
        <v>0</v>
      </c>
      <c r="AI26" s="253">
        <f t="shared" si="25"/>
        <v>0</v>
      </c>
      <c r="AJ26" s="74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6" customFormat="1" ht="15" thickBot="1" x14ac:dyDescent="0.35">
      <c r="A27" s="46">
        <f t="shared" si="13"/>
        <v>0</v>
      </c>
      <c r="B27" s="420"/>
      <c r="C27" s="420"/>
      <c r="D27" s="68"/>
      <c r="E27" s="436" t="s">
        <v>108</v>
      </c>
      <c r="F27" s="436"/>
      <c r="G27" s="436"/>
      <c r="H27" s="436"/>
      <c r="I27" s="436"/>
      <c r="J27" s="436"/>
      <c r="K27" s="33"/>
      <c r="L27" s="197"/>
      <c r="M27" s="37"/>
      <c r="N27" s="38"/>
      <c r="O27" s="39">
        <f t="shared" si="15"/>
        <v>0</v>
      </c>
      <c r="P27" s="40"/>
      <c r="Q27" s="39">
        <f t="shared" si="16"/>
        <v>0</v>
      </c>
      <c r="R27" s="40"/>
      <c r="S27" s="39">
        <f t="shared" si="17"/>
        <v>0</v>
      </c>
      <c r="T27" s="40"/>
      <c r="U27" s="30">
        <f t="shared" si="18"/>
        <v>0</v>
      </c>
      <c r="V27" s="40"/>
      <c r="W27" s="31">
        <f t="shared" si="19"/>
        <v>0</v>
      </c>
      <c r="X27" s="40">
        <f t="shared" si="14"/>
        <v>0</v>
      </c>
      <c r="Y27" s="250"/>
      <c r="Z27" s="270">
        <f t="shared" si="20"/>
        <v>0</v>
      </c>
      <c r="AA27" s="250"/>
      <c r="AB27" s="270">
        <f t="shared" si="21"/>
        <v>0</v>
      </c>
      <c r="AC27" s="250"/>
      <c r="AD27" s="270">
        <f t="shared" si="22"/>
        <v>0</v>
      </c>
      <c r="AE27" s="250"/>
      <c r="AF27" s="270">
        <f t="shared" si="23"/>
        <v>0</v>
      </c>
      <c r="AG27" s="250"/>
      <c r="AH27" s="270">
        <f t="shared" si="24"/>
        <v>0</v>
      </c>
      <c r="AI27" s="262">
        <f t="shared" si="25"/>
        <v>0</v>
      </c>
      <c r="AJ27" s="74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42" customFormat="1" x14ac:dyDescent="0.3">
      <c r="A28" s="190"/>
      <c r="B28" s="190"/>
      <c r="C28" s="190"/>
      <c r="D28" s="190"/>
      <c r="E28" s="410"/>
      <c r="F28" s="410"/>
      <c r="G28" s="410"/>
      <c r="H28" s="428" t="s">
        <v>20</v>
      </c>
      <c r="I28" s="428"/>
      <c r="J28" s="428"/>
      <c r="K28" s="428"/>
      <c r="L28" s="428"/>
      <c r="M28" s="423"/>
      <c r="N28" s="43"/>
      <c r="O28" s="44">
        <f>SUM(O22:O27)</f>
        <v>0</v>
      </c>
      <c r="P28" s="190"/>
      <c r="Q28" s="44">
        <f>SUM(Q22:Q27)</f>
        <v>0</v>
      </c>
      <c r="R28" s="190"/>
      <c r="S28" s="44">
        <f>SUM(S22:S27)</f>
        <v>0</v>
      </c>
      <c r="T28" s="190"/>
      <c r="U28" s="339">
        <f>SUM(U22:U27)</f>
        <v>0</v>
      </c>
      <c r="V28" s="190"/>
      <c r="W28" s="261">
        <f>SUM(W22:W27)</f>
        <v>0</v>
      </c>
      <c r="X28" s="230">
        <f>SUM(X22:X27)</f>
        <v>0</v>
      </c>
      <c r="Y28" s="74"/>
      <c r="Z28" s="261">
        <f>SUM(Z22:Z27)</f>
        <v>0</v>
      </c>
      <c r="AA28" s="74"/>
      <c r="AB28" s="261">
        <f>SUM(AB22:AB27)</f>
        <v>0</v>
      </c>
      <c r="AC28" s="74"/>
      <c r="AD28" s="261">
        <f>SUM(AD22:AD27)</f>
        <v>0</v>
      </c>
      <c r="AE28" s="74"/>
      <c r="AF28" s="261">
        <f>SUM(AF22:AF27)</f>
        <v>0</v>
      </c>
      <c r="AG28" s="74"/>
      <c r="AH28" s="261">
        <f>SUM(AH22:AH27)</f>
        <v>0</v>
      </c>
      <c r="AI28" s="255">
        <f>SUM(AI22:AI27)</f>
        <v>0</v>
      </c>
      <c r="AJ28" s="190"/>
    </row>
    <row r="29" spans="1:123" ht="31.2" customHeight="1" x14ac:dyDescent="0.3">
      <c r="A29" s="183"/>
      <c r="B29" s="419" t="s">
        <v>19</v>
      </c>
      <c r="C29" s="419"/>
      <c r="D29" s="419"/>
      <c r="E29" s="411"/>
      <c r="F29" s="411"/>
      <c r="G29" s="411"/>
      <c r="H29" s="411"/>
      <c r="I29" s="411"/>
      <c r="J29" s="411"/>
      <c r="K29" s="185" t="s">
        <v>140</v>
      </c>
      <c r="L29" s="183"/>
      <c r="M29" s="191"/>
      <c r="N29" s="183" t="s">
        <v>16</v>
      </c>
      <c r="O29" s="191"/>
      <c r="P29" s="183" t="s">
        <v>16</v>
      </c>
      <c r="Q29" s="191"/>
      <c r="R29" s="183" t="s">
        <v>16</v>
      </c>
      <c r="S29" s="191"/>
      <c r="T29" s="183" t="s">
        <v>16</v>
      </c>
      <c r="U29" s="191"/>
      <c r="V29" s="183" t="s">
        <v>16</v>
      </c>
      <c r="W29" s="14"/>
      <c r="X29" s="190"/>
      <c r="Y29" s="74" t="s">
        <v>16</v>
      </c>
      <c r="Z29" s="14"/>
      <c r="AA29" s="74" t="s">
        <v>16</v>
      </c>
      <c r="AB29" s="14"/>
      <c r="AC29" s="74" t="s">
        <v>16</v>
      </c>
      <c r="AD29" s="14"/>
      <c r="AE29" s="74" t="s">
        <v>16</v>
      </c>
      <c r="AF29" s="14"/>
      <c r="AG29" s="74" t="s">
        <v>16</v>
      </c>
      <c r="AH29" s="14"/>
      <c r="AI29" s="248"/>
      <c r="AJ29" s="190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x14ac:dyDescent="0.3">
      <c r="A30" s="183">
        <f>SUM(N30,P30,R30,T30,V30)</f>
        <v>0</v>
      </c>
      <c r="B30" s="411" t="s">
        <v>118</v>
      </c>
      <c r="C30" s="411"/>
      <c r="D30" s="411"/>
      <c r="E30" s="411"/>
      <c r="F30" s="411"/>
      <c r="G30" s="411"/>
      <c r="H30" s="411"/>
      <c r="I30" s="411"/>
      <c r="J30" s="411"/>
      <c r="K30" s="32"/>
      <c r="L30" s="183"/>
      <c r="M30" s="191">
        <v>1.01</v>
      </c>
      <c r="N30" s="29"/>
      <c r="O30" s="30">
        <f>K30*M30*N30</f>
        <v>0</v>
      </c>
      <c r="P30" s="29"/>
      <c r="Q30" s="30">
        <f>K30*(M30^2)*P30</f>
        <v>0</v>
      </c>
      <c r="R30" s="29"/>
      <c r="S30" s="30">
        <f>K30*(M30^3)*R30</f>
        <v>0</v>
      </c>
      <c r="T30" s="29"/>
      <c r="U30" s="30">
        <f>K30*(M30^4)*T30</f>
        <v>0</v>
      </c>
      <c r="V30" s="29"/>
      <c r="W30" s="31">
        <f>K30*(M30^5)*V30</f>
        <v>0</v>
      </c>
      <c r="X30" s="221">
        <f t="shared" ref="X30:X35" si="26">SUM(W30,U30,S30,Q30,O30)</f>
        <v>0</v>
      </c>
      <c r="Y30" s="245"/>
      <c r="Z30" s="251">
        <f>K30*M30*Y30</f>
        <v>0</v>
      </c>
      <c r="AA30" s="245"/>
      <c r="AB30" s="251">
        <f>K30*(M30^2)*AA30</f>
        <v>0</v>
      </c>
      <c r="AC30" s="245"/>
      <c r="AD30" s="251">
        <f>K30*(M30^3)*AC30</f>
        <v>0</v>
      </c>
      <c r="AE30" s="245"/>
      <c r="AF30" s="251">
        <f>K30*(M30^4)*AE30</f>
        <v>0</v>
      </c>
      <c r="AG30" s="245"/>
      <c r="AH30" s="251">
        <f>K30*(M30^5)*AG30</f>
        <v>0</v>
      </c>
      <c r="AI30" s="253">
        <f>Z30+AB30+AD30+AF30+AH30</f>
        <v>0</v>
      </c>
      <c r="AJ30" s="190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x14ac:dyDescent="0.3">
      <c r="A31" s="183">
        <f>SUM(N31,P31,R31,T31,V31)</f>
        <v>0</v>
      </c>
      <c r="B31" s="411" t="s">
        <v>119</v>
      </c>
      <c r="C31" s="411"/>
      <c r="D31" s="411"/>
      <c r="E31" s="411"/>
      <c r="F31" s="411"/>
      <c r="G31" s="411"/>
      <c r="H31" s="411"/>
      <c r="I31" s="411"/>
      <c r="J31" s="411"/>
      <c r="K31" s="32"/>
      <c r="L31" s="183"/>
      <c r="M31" s="191">
        <v>1.01</v>
      </c>
      <c r="N31" s="29"/>
      <c r="O31" s="30">
        <f t="shared" ref="O31:O34" si="27">K31*M31*N31</f>
        <v>0</v>
      </c>
      <c r="P31" s="29"/>
      <c r="Q31" s="30">
        <f t="shared" ref="Q31:Q34" si="28">K31*(M31^2)*P31</f>
        <v>0</v>
      </c>
      <c r="R31" s="29"/>
      <c r="S31" s="30">
        <f t="shared" ref="S31:S34" si="29">K31*(M31^3)*R31</f>
        <v>0</v>
      </c>
      <c r="T31" s="29"/>
      <c r="U31" s="30">
        <f t="shared" ref="U31:U34" si="30">K31*(M31^4)*T31</f>
        <v>0</v>
      </c>
      <c r="V31" s="29"/>
      <c r="W31" s="31">
        <f t="shared" ref="W31:W34" si="31">K31*(M31^5)*V31</f>
        <v>0</v>
      </c>
      <c r="X31" s="221">
        <f t="shared" si="26"/>
        <v>0</v>
      </c>
      <c r="Y31" s="245"/>
      <c r="Z31" s="251">
        <f t="shared" ref="Z31:Z34" si="32">K31*M31*Y31</f>
        <v>0</v>
      </c>
      <c r="AA31" s="245"/>
      <c r="AB31" s="251">
        <f t="shared" ref="AB31:AB34" si="33">K31*(M31^2)*AA31</f>
        <v>0</v>
      </c>
      <c r="AC31" s="245"/>
      <c r="AD31" s="251">
        <f t="shared" ref="AD31:AD34" si="34">K31*(M31^3)*AC31</f>
        <v>0</v>
      </c>
      <c r="AE31" s="245"/>
      <c r="AF31" s="251">
        <f t="shared" ref="AF31:AF34" si="35">K31*(M31^4)*AE31</f>
        <v>0</v>
      </c>
      <c r="AG31" s="245"/>
      <c r="AH31" s="251">
        <f t="shared" ref="AH31:AH34" si="36">K31*(M31^5)*AG31</f>
        <v>0</v>
      </c>
      <c r="AI31" s="253">
        <f t="shared" ref="AI31:AI34" si="37">Z31+AB31+AD31+AF31+AH31</f>
        <v>0</v>
      </c>
      <c r="AJ31" s="190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x14ac:dyDescent="0.3">
      <c r="A32" s="183">
        <f>SUM(N32,P32,R32,T32,V32)</f>
        <v>0</v>
      </c>
      <c r="B32" s="411" t="s">
        <v>118</v>
      </c>
      <c r="C32" s="411"/>
      <c r="D32" s="411"/>
      <c r="E32" s="411"/>
      <c r="F32" s="411"/>
      <c r="G32" s="411"/>
      <c r="H32" s="411"/>
      <c r="I32" s="411"/>
      <c r="J32" s="411"/>
      <c r="K32" s="32"/>
      <c r="L32" s="183"/>
      <c r="M32" s="191">
        <v>1.01</v>
      </c>
      <c r="N32" s="29"/>
      <c r="O32" s="30">
        <f t="shared" si="27"/>
        <v>0</v>
      </c>
      <c r="P32" s="29"/>
      <c r="Q32" s="30">
        <f t="shared" si="28"/>
        <v>0</v>
      </c>
      <c r="R32" s="29"/>
      <c r="S32" s="30">
        <f t="shared" si="29"/>
        <v>0</v>
      </c>
      <c r="T32" s="29"/>
      <c r="U32" s="30">
        <f t="shared" si="30"/>
        <v>0</v>
      </c>
      <c r="V32" s="29"/>
      <c r="W32" s="31">
        <f t="shared" si="31"/>
        <v>0</v>
      </c>
      <c r="X32" s="221">
        <f t="shared" si="26"/>
        <v>0</v>
      </c>
      <c r="Y32" s="245"/>
      <c r="Z32" s="251">
        <f t="shared" si="32"/>
        <v>0</v>
      </c>
      <c r="AA32" s="245"/>
      <c r="AB32" s="251">
        <f t="shared" si="33"/>
        <v>0</v>
      </c>
      <c r="AC32" s="245"/>
      <c r="AD32" s="251">
        <f t="shared" si="34"/>
        <v>0</v>
      </c>
      <c r="AE32" s="245"/>
      <c r="AF32" s="251">
        <f t="shared" si="35"/>
        <v>0</v>
      </c>
      <c r="AG32" s="245"/>
      <c r="AH32" s="251">
        <f t="shared" si="36"/>
        <v>0</v>
      </c>
      <c r="AI32" s="253">
        <f t="shared" si="37"/>
        <v>0</v>
      </c>
      <c r="AJ32" s="190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x14ac:dyDescent="0.3">
      <c r="A33" s="183">
        <f>SUM(N33,P33,R33,T33,V33)</f>
        <v>0</v>
      </c>
      <c r="B33" s="411" t="s">
        <v>120</v>
      </c>
      <c r="C33" s="411"/>
      <c r="D33" s="411"/>
      <c r="E33" s="411"/>
      <c r="F33" s="411"/>
      <c r="G33" s="411"/>
      <c r="H33" s="411"/>
      <c r="I33" s="411"/>
      <c r="J33" s="411"/>
      <c r="K33" s="32"/>
      <c r="L33" s="183"/>
      <c r="M33" s="191">
        <v>1.01</v>
      </c>
      <c r="N33" s="29"/>
      <c r="O33" s="30">
        <f t="shared" si="27"/>
        <v>0</v>
      </c>
      <c r="P33" s="29"/>
      <c r="Q33" s="30">
        <f t="shared" si="28"/>
        <v>0</v>
      </c>
      <c r="R33" s="29"/>
      <c r="S33" s="30">
        <f t="shared" si="29"/>
        <v>0</v>
      </c>
      <c r="T33" s="29"/>
      <c r="U33" s="30">
        <f t="shared" si="30"/>
        <v>0</v>
      </c>
      <c r="V33" s="29"/>
      <c r="W33" s="31">
        <f t="shared" si="31"/>
        <v>0</v>
      </c>
      <c r="X33" s="221">
        <f t="shared" si="26"/>
        <v>0</v>
      </c>
      <c r="Y33" s="245"/>
      <c r="Z33" s="251">
        <f t="shared" si="32"/>
        <v>0</v>
      </c>
      <c r="AA33" s="245"/>
      <c r="AB33" s="251">
        <f t="shared" si="33"/>
        <v>0</v>
      </c>
      <c r="AC33" s="245"/>
      <c r="AD33" s="251">
        <f t="shared" si="34"/>
        <v>0</v>
      </c>
      <c r="AE33" s="245"/>
      <c r="AF33" s="251">
        <f t="shared" si="35"/>
        <v>0</v>
      </c>
      <c r="AG33" s="245"/>
      <c r="AH33" s="251">
        <f t="shared" si="36"/>
        <v>0</v>
      </c>
      <c r="AI33" s="253">
        <f t="shared" si="37"/>
        <v>0</v>
      </c>
      <c r="AJ33" s="190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6" customFormat="1" ht="15" thickBot="1" x14ac:dyDescent="0.35">
      <c r="A34" s="184">
        <f>SUM(N34,P34,R34,T34,V34)</f>
        <v>0</v>
      </c>
      <c r="B34" s="411" t="s">
        <v>119</v>
      </c>
      <c r="C34" s="411"/>
      <c r="D34" s="411"/>
      <c r="E34" s="420"/>
      <c r="F34" s="420"/>
      <c r="G34" s="420"/>
      <c r="H34" s="420"/>
      <c r="I34" s="420"/>
      <c r="J34" s="420"/>
      <c r="K34" s="33"/>
      <c r="L34" s="184"/>
      <c r="M34" s="199">
        <v>1.01</v>
      </c>
      <c r="N34" s="38"/>
      <c r="O34" s="39">
        <f t="shared" si="27"/>
        <v>0</v>
      </c>
      <c r="P34" s="38"/>
      <c r="Q34" s="30">
        <f t="shared" si="28"/>
        <v>0</v>
      </c>
      <c r="R34" s="38"/>
      <c r="S34" s="39">
        <f t="shared" si="29"/>
        <v>0</v>
      </c>
      <c r="T34" s="38"/>
      <c r="U34" s="30">
        <f t="shared" si="30"/>
        <v>0</v>
      </c>
      <c r="V34" s="38"/>
      <c r="W34" s="41">
        <f t="shared" si="31"/>
        <v>0</v>
      </c>
      <c r="X34" s="40">
        <f t="shared" si="26"/>
        <v>0</v>
      </c>
      <c r="Y34" s="250"/>
      <c r="Z34" s="251">
        <f t="shared" si="32"/>
        <v>0</v>
      </c>
      <c r="AA34" s="250"/>
      <c r="AB34" s="251">
        <f t="shared" si="33"/>
        <v>0</v>
      </c>
      <c r="AC34" s="250"/>
      <c r="AD34" s="251">
        <f t="shared" si="34"/>
        <v>0</v>
      </c>
      <c r="AE34" s="250"/>
      <c r="AF34" s="251">
        <f t="shared" si="35"/>
        <v>0</v>
      </c>
      <c r="AG34" s="250"/>
      <c r="AH34" s="251">
        <f t="shared" si="36"/>
        <v>0</v>
      </c>
      <c r="AI34" s="254">
        <f t="shared" si="37"/>
        <v>0</v>
      </c>
      <c r="AJ34" s="190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x14ac:dyDescent="0.3">
      <c r="A35" s="411"/>
      <c r="B35" s="411"/>
      <c r="C35" s="411"/>
      <c r="D35" s="411"/>
      <c r="E35" s="411"/>
      <c r="F35" s="411"/>
      <c r="G35" s="411"/>
      <c r="H35" s="439" t="s">
        <v>20</v>
      </c>
      <c r="I35" s="439"/>
      <c r="J35" s="439"/>
      <c r="K35" s="439"/>
      <c r="L35" s="439"/>
      <c r="M35" s="440"/>
      <c r="N35" s="183"/>
      <c r="O35" s="44">
        <f>SUM(O30:O34)</f>
        <v>0</v>
      </c>
      <c r="P35" s="183"/>
      <c r="Q35" s="339">
        <f>SUM(Q30:Q34)</f>
        <v>0</v>
      </c>
      <c r="R35" s="183"/>
      <c r="S35" s="44">
        <f>SUM(S30:S34)</f>
        <v>0</v>
      </c>
      <c r="T35" s="183"/>
      <c r="U35" s="339">
        <f>SUM(U30:U34)</f>
        <v>0</v>
      </c>
      <c r="V35" s="183"/>
      <c r="W35" s="45">
        <f>SUM(W30:W34)</f>
        <v>0</v>
      </c>
      <c r="X35" s="230">
        <f t="shared" si="26"/>
        <v>0</v>
      </c>
      <c r="Y35" s="74"/>
      <c r="Z35" s="261">
        <f>SUM(Z30:Z34)</f>
        <v>0</v>
      </c>
      <c r="AA35" s="264"/>
      <c r="AB35" s="261">
        <f>SUM(AB30:AB34)</f>
        <v>0</v>
      </c>
      <c r="AC35" s="74"/>
      <c r="AD35" s="261">
        <f>SUM(AD30:AD34)</f>
        <v>0</v>
      </c>
      <c r="AE35" s="74"/>
      <c r="AF35" s="261">
        <f>SUM(AF30:AF34)</f>
        <v>0</v>
      </c>
      <c r="AG35" s="74"/>
      <c r="AH35" s="261">
        <f>SUM(AH30:AH34)</f>
        <v>0</v>
      </c>
      <c r="AI35" s="256">
        <f>SUM(AI30:AI34)</f>
        <v>0</v>
      </c>
      <c r="AJ35" s="190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x14ac:dyDescent="0.3">
      <c r="A36" s="444"/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5"/>
      <c r="N36" s="183"/>
      <c r="O36" s="191"/>
      <c r="P36" s="183"/>
      <c r="Q36" s="191"/>
      <c r="R36" s="183"/>
      <c r="S36" s="191"/>
      <c r="T36" s="183"/>
      <c r="U36" s="191"/>
      <c r="V36" s="183"/>
      <c r="W36" s="14"/>
      <c r="X36" s="190"/>
      <c r="Y36" s="74"/>
      <c r="Z36" s="14"/>
      <c r="AA36" s="74"/>
      <c r="AB36" s="14"/>
      <c r="AC36" s="74"/>
      <c r="AD36" s="14"/>
      <c r="AE36" s="74"/>
      <c r="AF36" s="14"/>
      <c r="AG36" s="74"/>
      <c r="AH36" s="14"/>
      <c r="AI36" s="248"/>
      <c r="AJ36" s="190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57" customFormat="1" ht="15" thickBot="1" x14ac:dyDescent="0.35">
      <c r="A37" s="200"/>
      <c r="B37" s="200"/>
      <c r="C37" s="200"/>
      <c r="D37" s="200"/>
      <c r="E37" s="200"/>
      <c r="F37" s="441"/>
      <c r="G37" s="441"/>
      <c r="H37" s="441"/>
      <c r="I37" s="441"/>
      <c r="J37" s="200" t="s">
        <v>21</v>
      </c>
      <c r="K37" s="200"/>
      <c r="L37" s="200"/>
      <c r="M37" s="54"/>
      <c r="N37" s="200"/>
      <c r="O37" s="55">
        <f>O28+O35</f>
        <v>0</v>
      </c>
      <c r="P37" s="200"/>
      <c r="Q37" s="55">
        <f>Q28+Q35</f>
        <v>0</v>
      </c>
      <c r="R37" s="200"/>
      <c r="S37" s="55">
        <f>S28+S35</f>
        <v>0</v>
      </c>
      <c r="T37" s="200"/>
      <c r="U37" s="55">
        <f>U28+U35</f>
        <v>0</v>
      </c>
      <c r="V37" s="200"/>
      <c r="W37" s="56">
        <f>W28+W35</f>
        <v>0</v>
      </c>
      <c r="X37" s="231">
        <f>X28+X35</f>
        <v>0</v>
      </c>
      <c r="Y37" s="265"/>
      <c r="Z37" s="56">
        <f>Z28+Z35</f>
        <v>0</v>
      </c>
      <c r="AA37" s="265"/>
      <c r="AB37" s="56">
        <f>AB28+AB35</f>
        <v>0</v>
      </c>
      <c r="AC37" s="265"/>
      <c r="AD37" s="56">
        <f>AD28+AD35</f>
        <v>0</v>
      </c>
      <c r="AE37" s="265"/>
      <c r="AF37" s="56">
        <f>AF28+AF35</f>
        <v>0</v>
      </c>
      <c r="AG37" s="265"/>
      <c r="AH37" s="56">
        <f>AH28+AH35</f>
        <v>0</v>
      </c>
      <c r="AI37" s="266">
        <f>AI28+AI35</f>
        <v>0</v>
      </c>
      <c r="AJ37" s="190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61" customFormat="1" ht="15.6" thickTop="1" thickBot="1" x14ac:dyDescent="0.35">
      <c r="A38" s="201"/>
      <c r="B38" s="201"/>
      <c r="C38" s="201"/>
      <c r="D38" s="201"/>
      <c r="E38" s="201"/>
      <c r="F38" s="442"/>
      <c r="G38" s="442"/>
      <c r="H38" s="442"/>
      <c r="I38" s="442"/>
      <c r="J38" s="442"/>
      <c r="K38" s="442"/>
      <c r="L38" s="442"/>
      <c r="M38" s="443"/>
      <c r="N38" s="201"/>
      <c r="O38" s="202"/>
      <c r="P38" s="201"/>
      <c r="Q38" s="202"/>
      <c r="R38" s="201"/>
      <c r="S38" s="202"/>
      <c r="T38" s="201"/>
      <c r="U38" s="202"/>
      <c r="V38" s="201"/>
      <c r="W38" s="60"/>
      <c r="X38" s="201"/>
      <c r="Y38" s="74"/>
      <c r="Z38" s="14"/>
      <c r="AA38" s="74"/>
      <c r="AB38" s="14"/>
      <c r="AC38" s="74"/>
      <c r="AD38" s="14"/>
      <c r="AE38" s="74"/>
      <c r="AF38" s="14"/>
      <c r="AG38" s="74"/>
      <c r="AH38" s="14"/>
      <c r="AI38" s="248"/>
      <c r="AJ38" s="190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49" customFormat="1" ht="15" thickBot="1" x14ac:dyDescent="0.35">
      <c r="A39" s="47"/>
      <c r="B39" s="47"/>
      <c r="C39" s="47"/>
      <c r="D39" s="47"/>
      <c r="E39" s="47"/>
      <c r="F39" s="47"/>
      <c r="G39" s="47"/>
      <c r="H39" s="47"/>
      <c r="I39" s="47"/>
      <c r="J39" s="50" t="s">
        <v>22</v>
      </c>
      <c r="K39" s="47"/>
      <c r="L39" s="47"/>
      <c r="M39" s="48"/>
      <c r="N39" s="47"/>
      <c r="O39" s="51">
        <f>O18+O37</f>
        <v>25.574999999999996</v>
      </c>
      <c r="P39" s="47"/>
      <c r="Q39" s="51">
        <f>Q18+Q37</f>
        <v>0</v>
      </c>
      <c r="R39" s="47"/>
      <c r="S39" s="51">
        <f>S18+S37</f>
        <v>0</v>
      </c>
      <c r="T39" s="47"/>
      <c r="U39" s="51">
        <f>U18+U37</f>
        <v>0</v>
      </c>
      <c r="V39" s="47"/>
      <c r="W39" s="52">
        <f>W18+W37</f>
        <v>0</v>
      </c>
      <c r="X39" s="232">
        <f>X18+X37</f>
        <v>25.574999999999996</v>
      </c>
      <c r="Y39" s="267"/>
      <c r="Z39" s="268">
        <f>Z37+Z18</f>
        <v>0</v>
      </c>
      <c r="AA39" s="267"/>
      <c r="AB39" s="268">
        <f>AB18+AB37</f>
        <v>0</v>
      </c>
      <c r="AC39" s="267"/>
      <c r="AD39" s="268">
        <f>AD18+AD37</f>
        <v>0</v>
      </c>
      <c r="AE39" s="267"/>
      <c r="AF39" s="268">
        <f>AF18+AF37</f>
        <v>0</v>
      </c>
      <c r="AG39" s="267"/>
      <c r="AH39" s="268">
        <f>AH18+AH37</f>
        <v>0</v>
      </c>
      <c r="AI39" s="269">
        <f>AI18+AI37</f>
        <v>0</v>
      </c>
      <c r="AJ39" s="63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</row>
    <row r="40" spans="1:123" x14ac:dyDescent="0.3">
      <c r="A40" s="185" t="s">
        <v>25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91"/>
      <c r="N40" s="183"/>
      <c r="O40" s="191"/>
      <c r="P40" s="183"/>
      <c r="Q40" s="191"/>
      <c r="R40" s="183"/>
      <c r="S40" s="191"/>
      <c r="T40" s="183"/>
      <c r="U40" s="191"/>
      <c r="V40" s="183"/>
      <c r="W40" s="14"/>
      <c r="X40" s="190"/>
      <c r="Y40" s="74"/>
      <c r="Z40" s="14"/>
      <c r="AA40" s="74"/>
      <c r="AB40" s="14"/>
      <c r="AC40" s="74"/>
      <c r="AD40" s="14"/>
      <c r="AE40" s="74"/>
      <c r="AF40" s="14"/>
      <c r="AG40" s="74"/>
      <c r="AH40" s="14"/>
      <c r="AI40" s="248"/>
      <c r="AJ40" s="183"/>
    </row>
    <row r="41" spans="1:123" x14ac:dyDescent="0.3">
      <c r="A41" s="185" t="s">
        <v>26</v>
      </c>
      <c r="B41" s="419" t="s">
        <v>6</v>
      </c>
      <c r="C41" s="419"/>
      <c r="D41" s="419" t="s">
        <v>7</v>
      </c>
      <c r="E41" s="419"/>
      <c r="F41" s="419"/>
      <c r="G41" s="419"/>
      <c r="H41" s="419" t="s">
        <v>18</v>
      </c>
      <c r="I41" s="419"/>
      <c r="J41" s="419"/>
      <c r="K41" s="419"/>
      <c r="L41" s="185" t="s">
        <v>27</v>
      </c>
      <c r="M41" s="191"/>
      <c r="N41" s="183"/>
      <c r="O41" s="191"/>
      <c r="P41" s="183"/>
      <c r="Q41" s="191"/>
      <c r="R41" s="183"/>
      <c r="S41" s="191"/>
      <c r="T41" s="183"/>
      <c r="U41" s="191"/>
      <c r="V41" s="183"/>
      <c r="W41" s="14"/>
      <c r="X41" s="190"/>
      <c r="Y41" s="74"/>
      <c r="Z41" s="14"/>
      <c r="AA41" s="74"/>
      <c r="AB41" s="14"/>
      <c r="AC41" s="74"/>
      <c r="AD41" s="14"/>
      <c r="AE41" s="74"/>
      <c r="AF41" s="14"/>
      <c r="AG41" s="74"/>
      <c r="AH41" s="14"/>
      <c r="AI41" s="248"/>
      <c r="AJ41" s="183"/>
    </row>
    <row r="42" spans="1:123" x14ac:dyDescent="0.3">
      <c r="A42" s="183"/>
      <c r="B42" s="432" t="str">
        <f t="shared" ref="B42:B48" si="38">B11</f>
        <v>John</v>
      </c>
      <c r="C42" s="432"/>
      <c r="D42" s="432" t="str">
        <f t="shared" ref="D42:D48" si="39">D11</f>
        <v>PI</v>
      </c>
      <c r="E42" s="432"/>
      <c r="F42" s="432"/>
      <c r="G42" s="432"/>
      <c r="H42" s="432" t="str">
        <f t="shared" ref="H42:H48" si="40">E11</f>
        <v>AAUP Faculty</v>
      </c>
      <c r="I42" s="432"/>
      <c r="J42" s="432"/>
      <c r="K42" s="432"/>
      <c r="L42" s="165">
        <f>VLOOKUP(H42,Fringe_rates[#All],2,0)</f>
        <v>0.46700000000000003</v>
      </c>
      <c r="M42" s="191"/>
      <c r="N42" s="29"/>
      <c r="O42" s="30">
        <f t="shared" ref="O42:O48" si="41">O11*L42</f>
        <v>11.943524999999999</v>
      </c>
      <c r="P42" s="77"/>
      <c r="Q42" s="30">
        <f t="shared" ref="Q42:Q48" si="42">Q11*L42</f>
        <v>0</v>
      </c>
      <c r="R42" s="77"/>
      <c r="S42" s="30">
        <f t="shared" ref="S42:S48" si="43">S11*L42</f>
        <v>0</v>
      </c>
      <c r="T42" s="77"/>
      <c r="U42" s="30">
        <f t="shared" ref="U42:U48" si="44">U11*L42</f>
        <v>0</v>
      </c>
      <c r="V42" s="77"/>
      <c r="W42" s="31">
        <f t="shared" ref="W42:W48" si="45">W11*L42</f>
        <v>0</v>
      </c>
      <c r="X42" s="221">
        <f t="shared" ref="X42:X48" si="46">SUM(W42,U42,S42,Q42,O42)</f>
        <v>11.943524999999999</v>
      </c>
      <c r="Y42" s="510">
        <f t="shared" ref="Y42:Y48" si="47">L42*Z11</f>
        <v>0</v>
      </c>
      <c r="Z42" s="511"/>
      <c r="AA42" s="510">
        <f t="shared" ref="AA42:AA48" si="48">L42*AB11</f>
        <v>0</v>
      </c>
      <c r="AB42" s="511"/>
      <c r="AC42" s="510">
        <f>AD11*L42</f>
        <v>0</v>
      </c>
      <c r="AD42" s="511"/>
      <c r="AE42" s="510">
        <f>AF11*L42</f>
        <v>0</v>
      </c>
      <c r="AF42" s="511"/>
      <c r="AG42" s="510">
        <f>AH11*L42</f>
        <v>0</v>
      </c>
      <c r="AH42" s="511"/>
      <c r="AI42" s="253">
        <f>SUM(Y42:AH42)</f>
        <v>0</v>
      </c>
      <c r="AJ42" s="183"/>
    </row>
    <row r="43" spans="1:123" x14ac:dyDescent="0.3">
      <c r="A43" s="183"/>
      <c r="B43" s="432">
        <f t="shared" si="38"/>
        <v>0</v>
      </c>
      <c r="C43" s="432"/>
      <c r="D43" s="432">
        <f t="shared" si="39"/>
        <v>0</v>
      </c>
      <c r="E43" s="432"/>
      <c r="F43" s="432"/>
      <c r="G43" s="432"/>
      <c r="H43" s="432" t="str">
        <f t="shared" si="40"/>
        <v>AAUP Faculty (summer)</v>
      </c>
      <c r="I43" s="432"/>
      <c r="J43" s="432"/>
      <c r="K43" s="432"/>
      <c r="L43" s="165">
        <f>VLOOKUP(H43,Fringe_rates[#All],2,0)</f>
        <v>0.24199999999999999</v>
      </c>
      <c r="M43" s="191"/>
      <c r="N43" s="29"/>
      <c r="O43" s="30">
        <f t="shared" si="41"/>
        <v>0</v>
      </c>
      <c r="P43" s="77"/>
      <c r="Q43" s="30">
        <f t="shared" si="42"/>
        <v>0</v>
      </c>
      <c r="R43" s="77"/>
      <c r="S43" s="30">
        <f t="shared" si="43"/>
        <v>0</v>
      </c>
      <c r="T43" s="77"/>
      <c r="U43" s="30">
        <f t="shared" si="44"/>
        <v>0</v>
      </c>
      <c r="V43" s="77"/>
      <c r="W43" s="31">
        <f t="shared" si="45"/>
        <v>0</v>
      </c>
      <c r="X43" s="221">
        <f t="shared" si="46"/>
        <v>0</v>
      </c>
      <c r="Y43" s="510">
        <f t="shared" si="47"/>
        <v>0</v>
      </c>
      <c r="Z43" s="511"/>
      <c r="AA43" s="510">
        <f t="shared" si="48"/>
        <v>0</v>
      </c>
      <c r="AB43" s="511"/>
      <c r="AC43" s="510">
        <f t="shared" ref="AC43:AC48" si="49">AD12*L43</f>
        <v>0</v>
      </c>
      <c r="AD43" s="511"/>
      <c r="AE43" s="510">
        <f t="shared" ref="AE43:AE48" si="50">AF12*L43</f>
        <v>0</v>
      </c>
      <c r="AF43" s="511"/>
      <c r="AG43" s="510">
        <f t="shared" ref="AG43:AG48" si="51">AH12*L43</f>
        <v>0</v>
      </c>
      <c r="AH43" s="511"/>
      <c r="AI43" s="253">
        <f t="shared" ref="AI43:AI48" si="52">SUM(Y43:AH43)</f>
        <v>0</v>
      </c>
      <c r="AJ43" s="183"/>
    </row>
    <row r="44" spans="1:123" x14ac:dyDescent="0.3">
      <c r="A44" s="183"/>
      <c r="B44" s="432">
        <f t="shared" si="38"/>
        <v>0</v>
      </c>
      <c r="C44" s="432"/>
      <c r="D44" s="432">
        <f t="shared" si="39"/>
        <v>0</v>
      </c>
      <c r="E44" s="432"/>
      <c r="F44" s="432"/>
      <c r="G44" s="432"/>
      <c r="H44" s="432" t="str">
        <f t="shared" si="40"/>
        <v>Choose from list</v>
      </c>
      <c r="I44" s="432"/>
      <c r="J44" s="432"/>
      <c r="K44" s="432"/>
      <c r="L44" s="165">
        <f>VLOOKUP(H44,Fringe_rates[#All],2,0)</f>
        <v>0</v>
      </c>
      <c r="M44" s="191"/>
      <c r="N44" s="29"/>
      <c r="O44" s="30">
        <f t="shared" si="41"/>
        <v>0</v>
      </c>
      <c r="P44" s="77"/>
      <c r="Q44" s="30">
        <f t="shared" si="42"/>
        <v>0</v>
      </c>
      <c r="R44" s="77"/>
      <c r="S44" s="30">
        <f t="shared" si="43"/>
        <v>0</v>
      </c>
      <c r="T44" s="77"/>
      <c r="U44" s="30">
        <f t="shared" si="44"/>
        <v>0</v>
      </c>
      <c r="V44" s="77"/>
      <c r="W44" s="31">
        <f t="shared" si="45"/>
        <v>0</v>
      </c>
      <c r="X44" s="221">
        <f t="shared" si="46"/>
        <v>0</v>
      </c>
      <c r="Y44" s="510">
        <f t="shared" si="47"/>
        <v>0</v>
      </c>
      <c r="Z44" s="511"/>
      <c r="AA44" s="510">
        <f t="shared" si="48"/>
        <v>0</v>
      </c>
      <c r="AB44" s="511"/>
      <c r="AC44" s="510">
        <f t="shared" si="49"/>
        <v>0</v>
      </c>
      <c r="AD44" s="511"/>
      <c r="AE44" s="510">
        <f t="shared" si="50"/>
        <v>0</v>
      </c>
      <c r="AF44" s="511"/>
      <c r="AG44" s="510">
        <f t="shared" si="51"/>
        <v>0</v>
      </c>
      <c r="AH44" s="511"/>
      <c r="AI44" s="253">
        <f t="shared" si="52"/>
        <v>0</v>
      </c>
      <c r="AJ44" s="183"/>
    </row>
    <row r="45" spans="1:123" x14ac:dyDescent="0.3">
      <c r="A45" s="183"/>
      <c r="B45" s="432">
        <f t="shared" si="38"/>
        <v>0</v>
      </c>
      <c r="C45" s="432"/>
      <c r="D45" s="432">
        <f t="shared" si="39"/>
        <v>0</v>
      </c>
      <c r="E45" s="432"/>
      <c r="F45" s="432"/>
      <c r="G45" s="432"/>
      <c r="H45" s="432" t="str">
        <f t="shared" si="40"/>
        <v>Choose from list</v>
      </c>
      <c r="I45" s="432"/>
      <c r="J45" s="432"/>
      <c r="K45" s="432"/>
      <c r="L45" s="165">
        <f>VLOOKUP(H45,Fringe_rates[#All],2,0)</f>
        <v>0</v>
      </c>
      <c r="M45" s="191"/>
      <c r="N45" s="29"/>
      <c r="O45" s="30">
        <f t="shared" si="41"/>
        <v>0</v>
      </c>
      <c r="P45" s="77"/>
      <c r="Q45" s="30">
        <f t="shared" si="42"/>
        <v>0</v>
      </c>
      <c r="R45" s="77"/>
      <c r="S45" s="30">
        <f t="shared" si="43"/>
        <v>0</v>
      </c>
      <c r="T45" s="77"/>
      <c r="U45" s="30">
        <f t="shared" si="44"/>
        <v>0</v>
      </c>
      <c r="V45" s="77"/>
      <c r="W45" s="31">
        <f t="shared" si="45"/>
        <v>0</v>
      </c>
      <c r="X45" s="221">
        <f t="shared" si="46"/>
        <v>0</v>
      </c>
      <c r="Y45" s="510">
        <f t="shared" si="47"/>
        <v>0</v>
      </c>
      <c r="Z45" s="511"/>
      <c r="AA45" s="510">
        <f t="shared" si="48"/>
        <v>0</v>
      </c>
      <c r="AB45" s="511"/>
      <c r="AC45" s="510">
        <f t="shared" si="49"/>
        <v>0</v>
      </c>
      <c r="AD45" s="511"/>
      <c r="AE45" s="510">
        <f t="shared" si="50"/>
        <v>0</v>
      </c>
      <c r="AF45" s="511"/>
      <c r="AG45" s="510">
        <f t="shared" si="51"/>
        <v>0</v>
      </c>
      <c r="AH45" s="511"/>
      <c r="AI45" s="253">
        <f t="shared" si="52"/>
        <v>0</v>
      </c>
      <c r="AJ45" s="183"/>
    </row>
    <row r="46" spans="1:123" x14ac:dyDescent="0.3">
      <c r="A46" s="183"/>
      <c r="B46" s="432">
        <f t="shared" si="38"/>
        <v>0</v>
      </c>
      <c r="C46" s="432"/>
      <c r="D46" s="432">
        <f t="shared" si="39"/>
        <v>0</v>
      </c>
      <c r="E46" s="432"/>
      <c r="F46" s="432"/>
      <c r="G46" s="432"/>
      <c r="H46" s="432" t="str">
        <f t="shared" si="40"/>
        <v>Choose from list</v>
      </c>
      <c r="I46" s="432"/>
      <c r="J46" s="432"/>
      <c r="K46" s="432"/>
      <c r="L46" s="165">
        <f>VLOOKUP(H46,Fringe_rates[#All],2,0)</f>
        <v>0</v>
      </c>
      <c r="M46" s="191"/>
      <c r="N46" s="29"/>
      <c r="O46" s="30">
        <f t="shared" si="41"/>
        <v>0</v>
      </c>
      <c r="P46" s="77"/>
      <c r="Q46" s="30">
        <f t="shared" si="42"/>
        <v>0</v>
      </c>
      <c r="R46" s="77"/>
      <c r="S46" s="30">
        <f t="shared" si="43"/>
        <v>0</v>
      </c>
      <c r="T46" s="77"/>
      <c r="U46" s="30">
        <f t="shared" si="44"/>
        <v>0</v>
      </c>
      <c r="V46" s="77"/>
      <c r="W46" s="31">
        <f t="shared" si="45"/>
        <v>0</v>
      </c>
      <c r="X46" s="221">
        <f t="shared" si="46"/>
        <v>0</v>
      </c>
      <c r="Y46" s="510">
        <f t="shared" si="47"/>
        <v>0</v>
      </c>
      <c r="Z46" s="511"/>
      <c r="AA46" s="510">
        <f t="shared" si="48"/>
        <v>0</v>
      </c>
      <c r="AB46" s="511"/>
      <c r="AC46" s="510">
        <f t="shared" si="49"/>
        <v>0</v>
      </c>
      <c r="AD46" s="511"/>
      <c r="AE46" s="510">
        <f t="shared" si="50"/>
        <v>0</v>
      </c>
      <c r="AF46" s="511"/>
      <c r="AG46" s="510">
        <f t="shared" si="51"/>
        <v>0</v>
      </c>
      <c r="AH46" s="511"/>
      <c r="AI46" s="253">
        <f t="shared" si="52"/>
        <v>0</v>
      </c>
      <c r="AJ46" s="183"/>
    </row>
    <row r="47" spans="1:123" x14ac:dyDescent="0.3">
      <c r="A47" s="183"/>
      <c r="B47" s="432">
        <f t="shared" si="38"/>
        <v>0</v>
      </c>
      <c r="C47" s="432"/>
      <c r="D47" s="432">
        <f t="shared" si="39"/>
        <v>0</v>
      </c>
      <c r="E47" s="432"/>
      <c r="F47" s="432"/>
      <c r="G47" s="432"/>
      <c r="H47" s="432" t="str">
        <f t="shared" si="40"/>
        <v>Choose from list</v>
      </c>
      <c r="I47" s="432"/>
      <c r="J47" s="432"/>
      <c r="K47" s="432"/>
      <c r="L47" s="165">
        <f>VLOOKUP(H47,Fringe_rates[#All],2,0)</f>
        <v>0</v>
      </c>
      <c r="M47" s="191"/>
      <c r="N47" s="29"/>
      <c r="O47" s="30">
        <f t="shared" si="41"/>
        <v>0</v>
      </c>
      <c r="P47" s="77"/>
      <c r="Q47" s="30">
        <f t="shared" si="42"/>
        <v>0</v>
      </c>
      <c r="R47" s="77"/>
      <c r="S47" s="30">
        <f t="shared" si="43"/>
        <v>0</v>
      </c>
      <c r="T47" s="77"/>
      <c r="U47" s="30">
        <f t="shared" si="44"/>
        <v>0</v>
      </c>
      <c r="V47" s="77"/>
      <c r="W47" s="31">
        <f t="shared" si="45"/>
        <v>0</v>
      </c>
      <c r="X47" s="221">
        <f t="shared" si="46"/>
        <v>0</v>
      </c>
      <c r="Y47" s="510">
        <f t="shared" si="47"/>
        <v>0</v>
      </c>
      <c r="Z47" s="511"/>
      <c r="AA47" s="510">
        <f t="shared" si="48"/>
        <v>0</v>
      </c>
      <c r="AB47" s="511"/>
      <c r="AC47" s="510">
        <f t="shared" si="49"/>
        <v>0</v>
      </c>
      <c r="AD47" s="511"/>
      <c r="AE47" s="510">
        <f t="shared" si="50"/>
        <v>0</v>
      </c>
      <c r="AF47" s="511"/>
      <c r="AG47" s="510">
        <f t="shared" si="51"/>
        <v>0</v>
      </c>
      <c r="AH47" s="511"/>
      <c r="AI47" s="253">
        <f t="shared" si="52"/>
        <v>0</v>
      </c>
      <c r="AJ47" s="183"/>
    </row>
    <row r="48" spans="1:123" s="6" customFormat="1" ht="15" thickBot="1" x14ac:dyDescent="0.35">
      <c r="A48" s="184"/>
      <c r="B48" s="433">
        <f t="shared" si="38"/>
        <v>0</v>
      </c>
      <c r="C48" s="433"/>
      <c r="D48" s="433">
        <f t="shared" si="39"/>
        <v>0</v>
      </c>
      <c r="E48" s="433"/>
      <c r="F48" s="433"/>
      <c r="G48" s="433"/>
      <c r="H48" s="432" t="str">
        <f t="shared" si="40"/>
        <v>Choose from list</v>
      </c>
      <c r="I48" s="432"/>
      <c r="J48" s="432"/>
      <c r="K48" s="432"/>
      <c r="L48" s="165">
        <f>VLOOKUP(H48,Fringe_rates[#All],2,0)</f>
        <v>0</v>
      </c>
      <c r="M48" s="199"/>
      <c r="N48" s="38"/>
      <c r="O48" s="39">
        <f t="shared" si="41"/>
        <v>0</v>
      </c>
      <c r="P48" s="40"/>
      <c r="Q48" s="39">
        <f t="shared" si="42"/>
        <v>0</v>
      </c>
      <c r="R48" s="40"/>
      <c r="S48" s="39">
        <f t="shared" si="43"/>
        <v>0</v>
      </c>
      <c r="T48" s="40"/>
      <c r="U48" s="39">
        <f t="shared" si="44"/>
        <v>0</v>
      </c>
      <c r="V48" s="40"/>
      <c r="W48" s="39">
        <f t="shared" si="45"/>
        <v>0</v>
      </c>
      <c r="X48" s="40">
        <f t="shared" si="46"/>
        <v>0</v>
      </c>
      <c r="Y48" s="510">
        <f t="shared" si="47"/>
        <v>0</v>
      </c>
      <c r="Z48" s="511"/>
      <c r="AA48" s="510">
        <f t="shared" si="48"/>
        <v>0</v>
      </c>
      <c r="AB48" s="511"/>
      <c r="AC48" s="510">
        <f t="shared" si="49"/>
        <v>0</v>
      </c>
      <c r="AD48" s="511"/>
      <c r="AE48" s="510">
        <f t="shared" si="50"/>
        <v>0</v>
      </c>
      <c r="AF48" s="511"/>
      <c r="AG48" s="510">
        <f t="shared" si="51"/>
        <v>0</v>
      </c>
      <c r="AH48" s="511"/>
      <c r="AI48" s="253">
        <f t="shared" si="52"/>
        <v>0</v>
      </c>
      <c r="AJ48" s="190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</row>
    <row r="49" spans="1:72" s="23" customFormat="1" ht="15" thickBot="1" x14ac:dyDescent="0.35">
      <c r="A49" s="187" t="s">
        <v>33</v>
      </c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5"/>
      <c r="N49" s="187"/>
      <c r="O49" s="25">
        <f>SUM(O42:O48)</f>
        <v>11.943524999999999</v>
      </c>
      <c r="P49" s="187"/>
      <c r="Q49" s="25">
        <f>SUM(Q42:Q48)</f>
        <v>0</v>
      </c>
      <c r="R49" s="187"/>
      <c r="S49" s="25">
        <f>SUM(S42:S48)</f>
        <v>0</v>
      </c>
      <c r="T49" s="187"/>
      <c r="U49" s="25">
        <f>SUM(U42:U48)</f>
        <v>0</v>
      </c>
      <c r="V49" s="187"/>
      <c r="W49" s="25">
        <f>SUM(W42:W48)</f>
        <v>0</v>
      </c>
      <c r="X49" s="233">
        <f>SUM(X42:X48)</f>
        <v>11.943524999999999</v>
      </c>
      <c r="Y49" s="533">
        <f>SUM(Y42:Z48)</f>
        <v>0</v>
      </c>
      <c r="Z49" s="534"/>
      <c r="AA49" s="533">
        <f>SUM(AA42:AB48)</f>
        <v>0</v>
      </c>
      <c r="AB49" s="534"/>
      <c r="AC49" s="533">
        <f>SUM(AC42:AD48)</f>
        <v>0</v>
      </c>
      <c r="AD49" s="534"/>
      <c r="AE49" s="533">
        <f>SUM(AE42:AF48)</f>
        <v>0</v>
      </c>
      <c r="AF49" s="534"/>
      <c r="AG49" s="533">
        <f>SUM(AG42:AH48)</f>
        <v>0</v>
      </c>
      <c r="AH49" s="534"/>
      <c r="AI49" s="273">
        <f>SUM(AI42:AI48)</f>
        <v>0</v>
      </c>
      <c r="AJ49" s="190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</row>
    <row r="50" spans="1:72" ht="15" thickTop="1" x14ac:dyDescent="0.3">
      <c r="A50" s="183"/>
      <c r="B50" s="438"/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48"/>
      <c r="N50" s="183"/>
      <c r="O50" s="191"/>
      <c r="P50" s="183"/>
      <c r="Q50" s="191"/>
      <c r="R50" s="183"/>
      <c r="S50" s="191"/>
      <c r="T50" s="183"/>
      <c r="U50" s="191"/>
      <c r="V50" s="183"/>
      <c r="W50" s="191"/>
      <c r="X50" s="190"/>
      <c r="Y50" s="74"/>
      <c r="Z50" s="14"/>
      <c r="AA50" s="74"/>
      <c r="AB50" s="14"/>
      <c r="AC50" s="74"/>
      <c r="AD50" s="14"/>
      <c r="AE50" s="74"/>
      <c r="AF50" s="14"/>
      <c r="AG50" s="74"/>
      <c r="AH50" s="14"/>
      <c r="AI50" s="248"/>
      <c r="AJ50" s="190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</row>
    <row r="51" spans="1:72" x14ac:dyDescent="0.3">
      <c r="A51" s="183" t="s">
        <v>30</v>
      </c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379"/>
      <c r="N51" s="183"/>
      <c r="O51" s="191"/>
      <c r="P51" s="183"/>
      <c r="Q51" s="191"/>
      <c r="R51" s="183"/>
      <c r="S51" s="191"/>
      <c r="T51" s="183"/>
      <c r="U51" s="191"/>
      <c r="V51" s="183"/>
      <c r="W51" s="191"/>
      <c r="X51" s="190"/>
      <c r="Y51" s="74"/>
      <c r="Z51" s="14"/>
      <c r="AA51" s="74"/>
      <c r="AB51" s="14"/>
      <c r="AC51" s="74"/>
      <c r="AD51" s="14"/>
      <c r="AE51" s="74"/>
      <c r="AF51" s="14"/>
      <c r="AG51" s="74"/>
      <c r="AH51" s="14"/>
      <c r="AI51" s="248"/>
      <c r="AJ51" s="183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</row>
    <row r="52" spans="1:72" x14ac:dyDescent="0.3">
      <c r="A52" s="183"/>
      <c r="B52" s="411">
        <f t="shared" ref="B52:B56" si="53">B22</f>
        <v>0</v>
      </c>
      <c r="C52" s="411"/>
      <c r="D52" s="434">
        <f t="shared" ref="D52:D56" si="54">D22</f>
        <v>0</v>
      </c>
      <c r="E52" s="411"/>
      <c r="F52" s="411"/>
      <c r="G52" s="411"/>
      <c r="H52" s="432" t="str">
        <f t="shared" ref="H52:H57" si="55">E22</f>
        <v>Choose from list</v>
      </c>
      <c r="I52" s="432"/>
      <c r="J52" s="432"/>
      <c r="K52" s="432"/>
      <c r="L52" s="183">
        <f>VLOOKUP(H52,Fringe_rates[#All],2,0)</f>
        <v>0</v>
      </c>
      <c r="M52" s="191"/>
      <c r="N52" s="29"/>
      <c r="O52" s="30">
        <f t="shared" ref="O52:O57" si="56">O22*L52</f>
        <v>0</v>
      </c>
      <c r="P52" s="29"/>
      <c r="Q52" s="30">
        <f t="shared" ref="Q52:Q57" si="57">Q22*L52</f>
        <v>0</v>
      </c>
      <c r="R52" s="29"/>
      <c r="S52" s="30">
        <f t="shared" ref="S52:S57" si="58">S22*L52</f>
        <v>0</v>
      </c>
      <c r="T52" s="29"/>
      <c r="U52" s="30">
        <f t="shared" ref="U52:U57" si="59">U22*L52</f>
        <v>0</v>
      </c>
      <c r="V52" s="29"/>
      <c r="W52" s="30">
        <f t="shared" ref="W52:W57" si="60">W22*L52</f>
        <v>0</v>
      </c>
      <c r="X52" s="221">
        <f t="shared" ref="X52:X57" si="61">SUM(W52,U52,S52,Q52,O52)</f>
        <v>0</v>
      </c>
      <c r="Y52" s="510">
        <f>L52*Z22</f>
        <v>0</v>
      </c>
      <c r="Z52" s="511"/>
      <c r="AA52" s="510">
        <f>L52*AB22</f>
        <v>0</v>
      </c>
      <c r="AB52" s="511"/>
      <c r="AC52" s="510">
        <f>L52*AD22</f>
        <v>0</v>
      </c>
      <c r="AD52" s="511"/>
      <c r="AE52" s="510">
        <f>L52*AF22</f>
        <v>0</v>
      </c>
      <c r="AF52" s="511"/>
      <c r="AG52" s="510">
        <f>L52*AH22</f>
        <v>0</v>
      </c>
      <c r="AH52" s="511"/>
      <c r="AI52" s="253">
        <f>SUM(Y52:AH52)</f>
        <v>0</v>
      </c>
      <c r="AJ52" s="183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</row>
    <row r="53" spans="1:72" x14ac:dyDescent="0.3">
      <c r="A53" s="183"/>
      <c r="B53" s="411">
        <f t="shared" si="53"/>
        <v>0</v>
      </c>
      <c r="C53" s="411"/>
      <c r="D53" s="411">
        <f t="shared" si="54"/>
        <v>0</v>
      </c>
      <c r="E53" s="411"/>
      <c r="F53" s="411"/>
      <c r="G53" s="411"/>
      <c r="H53" s="432" t="str">
        <f t="shared" si="55"/>
        <v>Choose from list</v>
      </c>
      <c r="I53" s="432"/>
      <c r="J53" s="432"/>
      <c r="K53" s="432"/>
      <c r="L53" s="183">
        <f>VLOOKUP(H53,Fringe_rates[#All],2,0)</f>
        <v>0</v>
      </c>
      <c r="M53" s="191"/>
      <c r="N53" s="29"/>
      <c r="O53" s="30">
        <f t="shared" si="56"/>
        <v>0</v>
      </c>
      <c r="P53" s="29"/>
      <c r="Q53" s="30">
        <f t="shared" si="57"/>
        <v>0</v>
      </c>
      <c r="R53" s="29"/>
      <c r="S53" s="30">
        <f t="shared" si="58"/>
        <v>0</v>
      </c>
      <c r="T53" s="29"/>
      <c r="U53" s="30">
        <f t="shared" si="59"/>
        <v>0</v>
      </c>
      <c r="V53" s="29"/>
      <c r="W53" s="30">
        <f t="shared" si="60"/>
        <v>0</v>
      </c>
      <c r="X53" s="221">
        <f t="shared" si="61"/>
        <v>0</v>
      </c>
      <c r="Y53" s="510">
        <f t="shared" ref="Y53:Y57" si="62">L53*Z23</f>
        <v>0</v>
      </c>
      <c r="Z53" s="511"/>
      <c r="AA53" s="510">
        <f t="shared" ref="AA53:AA57" si="63">L53*AB23</f>
        <v>0</v>
      </c>
      <c r="AB53" s="511"/>
      <c r="AC53" s="510">
        <f t="shared" ref="AC53:AC57" si="64">L53*AD23</f>
        <v>0</v>
      </c>
      <c r="AD53" s="511"/>
      <c r="AE53" s="510">
        <f t="shared" ref="AE53:AE57" si="65">L53*AF23</f>
        <v>0</v>
      </c>
      <c r="AF53" s="511"/>
      <c r="AG53" s="510">
        <f t="shared" ref="AG53:AG57" si="66">L53*AH23</f>
        <v>0</v>
      </c>
      <c r="AH53" s="511"/>
      <c r="AI53" s="253">
        <f t="shared" ref="AI53:AI57" si="67">SUM(Y53:AH53)</f>
        <v>0</v>
      </c>
      <c r="AJ53" s="183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</row>
    <row r="54" spans="1:72" x14ac:dyDescent="0.3">
      <c r="A54" s="183"/>
      <c r="B54" s="411">
        <f t="shared" si="53"/>
        <v>0</v>
      </c>
      <c r="C54" s="411"/>
      <c r="D54" s="411">
        <f t="shared" si="54"/>
        <v>0</v>
      </c>
      <c r="E54" s="411"/>
      <c r="F54" s="411"/>
      <c r="G54" s="411"/>
      <c r="H54" s="432" t="str">
        <f t="shared" si="55"/>
        <v>Choose from list</v>
      </c>
      <c r="I54" s="432"/>
      <c r="J54" s="432"/>
      <c r="K54" s="432"/>
      <c r="L54" s="183">
        <f>VLOOKUP(H54,Fringe_rates[#All],2,0)</f>
        <v>0</v>
      </c>
      <c r="M54" s="191"/>
      <c r="N54" s="29"/>
      <c r="O54" s="30">
        <f t="shared" si="56"/>
        <v>0</v>
      </c>
      <c r="P54" s="29"/>
      <c r="Q54" s="30">
        <f t="shared" si="57"/>
        <v>0</v>
      </c>
      <c r="R54" s="29"/>
      <c r="S54" s="30">
        <f t="shared" si="58"/>
        <v>0</v>
      </c>
      <c r="T54" s="29"/>
      <c r="U54" s="30">
        <f t="shared" si="59"/>
        <v>0</v>
      </c>
      <c r="V54" s="29"/>
      <c r="W54" s="30">
        <f t="shared" si="60"/>
        <v>0</v>
      </c>
      <c r="X54" s="221">
        <f t="shared" si="61"/>
        <v>0</v>
      </c>
      <c r="Y54" s="510">
        <f t="shared" si="62"/>
        <v>0</v>
      </c>
      <c r="Z54" s="511"/>
      <c r="AA54" s="510">
        <f t="shared" si="63"/>
        <v>0</v>
      </c>
      <c r="AB54" s="511"/>
      <c r="AC54" s="510">
        <f t="shared" si="64"/>
        <v>0</v>
      </c>
      <c r="AD54" s="511"/>
      <c r="AE54" s="510">
        <f t="shared" si="65"/>
        <v>0</v>
      </c>
      <c r="AF54" s="511"/>
      <c r="AG54" s="510">
        <f t="shared" si="66"/>
        <v>0</v>
      </c>
      <c r="AH54" s="511"/>
      <c r="AI54" s="253">
        <f t="shared" si="67"/>
        <v>0</v>
      </c>
      <c r="AJ54" s="183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</row>
    <row r="55" spans="1:72" x14ac:dyDescent="0.3">
      <c r="A55" s="183"/>
      <c r="B55" s="411">
        <f t="shared" si="53"/>
        <v>0</v>
      </c>
      <c r="C55" s="411"/>
      <c r="D55" s="411">
        <f t="shared" si="54"/>
        <v>0</v>
      </c>
      <c r="E55" s="411"/>
      <c r="F55" s="411"/>
      <c r="G55" s="411"/>
      <c r="H55" s="432" t="str">
        <f t="shared" si="55"/>
        <v>Choose from list</v>
      </c>
      <c r="I55" s="432"/>
      <c r="J55" s="432"/>
      <c r="K55" s="432"/>
      <c r="L55" s="183">
        <f>VLOOKUP(H55,Fringe_rates[#All],2,0)</f>
        <v>0</v>
      </c>
      <c r="M55" s="191"/>
      <c r="N55" s="29"/>
      <c r="O55" s="30">
        <f t="shared" si="56"/>
        <v>0</v>
      </c>
      <c r="P55" s="29"/>
      <c r="Q55" s="30">
        <f t="shared" si="57"/>
        <v>0</v>
      </c>
      <c r="R55" s="29"/>
      <c r="S55" s="30">
        <f t="shared" si="58"/>
        <v>0</v>
      </c>
      <c r="T55" s="29"/>
      <c r="U55" s="30">
        <f t="shared" si="59"/>
        <v>0</v>
      </c>
      <c r="V55" s="29"/>
      <c r="W55" s="30">
        <f t="shared" si="60"/>
        <v>0</v>
      </c>
      <c r="X55" s="221">
        <f t="shared" si="61"/>
        <v>0</v>
      </c>
      <c r="Y55" s="510">
        <f t="shared" si="62"/>
        <v>0</v>
      </c>
      <c r="Z55" s="511"/>
      <c r="AA55" s="510">
        <f t="shared" si="63"/>
        <v>0</v>
      </c>
      <c r="AB55" s="511"/>
      <c r="AC55" s="510">
        <f t="shared" si="64"/>
        <v>0</v>
      </c>
      <c r="AD55" s="511"/>
      <c r="AE55" s="510">
        <f t="shared" si="65"/>
        <v>0</v>
      </c>
      <c r="AF55" s="511"/>
      <c r="AG55" s="510">
        <f t="shared" si="66"/>
        <v>0</v>
      </c>
      <c r="AH55" s="511"/>
      <c r="AI55" s="253">
        <f t="shared" si="67"/>
        <v>0</v>
      </c>
      <c r="AJ55" s="183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</row>
    <row r="56" spans="1:72" x14ac:dyDescent="0.3">
      <c r="A56" s="183"/>
      <c r="B56" s="411">
        <f t="shared" si="53"/>
        <v>0</v>
      </c>
      <c r="C56" s="411"/>
      <c r="D56" s="411">
        <f t="shared" si="54"/>
        <v>0</v>
      </c>
      <c r="E56" s="411"/>
      <c r="F56" s="411"/>
      <c r="G56" s="411"/>
      <c r="H56" s="432" t="str">
        <f t="shared" si="55"/>
        <v>Choose from list</v>
      </c>
      <c r="I56" s="432"/>
      <c r="J56" s="432"/>
      <c r="K56" s="432"/>
      <c r="L56" s="183">
        <f>VLOOKUP(H56,Fringe_rates[#All],2,0)</f>
        <v>0</v>
      </c>
      <c r="M56" s="191"/>
      <c r="N56" s="341"/>
      <c r="O56" s="30">
        <f t="shared" si="56"/>
        <v>0</v>
      </c>
      <c r="P56" s="340"/>
      <c r="Q56" s="30">
        <f t="shared" si="57"/>
        <v>0</v>
      </c>
      <c r="R56" s="341"/>
      <c r="S56" s="30">
        <f t="shared" si="58"/>
        <v>0</v>
      </c>
      <c r="T56" s="340"/>
      <c r="U56" s="30">
        <f t="shared" si="59"/>
        <v>0</v>
      </c>
      <c r="V56" s="340"/>
      <c r="W56" s="30">
        <f t="shared" si="60"/>
        <v>0</v>
      </c>
      <c r="X56" s="221">
        <f t="shared" si="61"/>
        <v>0</v>
      </c>
      <c r="Y56" s="510">
        <f t="shared" si="62"/>
        <v>0</v>
      </c>
      <c r="Z56" s="511"/>
      <c r="AA56" s="510">
        <f t="shared" si="63"/>
        <v>0</v>
      </c>
      <c r="AB56" s="511"/>
      <c r="AC56" s="510">
        <f t="shared" si="64"/>
        <v>0</v>
      </c>
      <c r="AD56" s="511"/>
      <c r="AE56" s="510">
        <f t="shared" si="65"/>
        <v>0</v>
      </c>
      <c r="AF56" s="511"/>
      <c r="AG56" s="510">
        <f t="shared" si="66"/>
        <v>0</v>
      </c>
      <c r="AH56" s="511"/>
      <c r="AI56" s="253">
        <f t="shared" si="67"/>
        <v>0</v>
      </c>
      <c r="AJ56" s="183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</row>
    <row r="57" spans="1:72" s="6" customFormat="1" ht="15" thickBot="1" x14ac:dyDescent="0.35">
      <c r="A57" s="184"/>
      <c r="B57" s="420"/>
      <c r="C57" s="420"/>
      <c r="D57" s="420"/>
      <c r="E57" s="420"/>
      <c r="F57" s="420"/>
      <c r="G57" s="420"/>
      <c r="H57" s="432" t="str">
        <f t="shared" si="55"/>
        <v>Choose from list</v>
      </c>
      <c r="I57" s="432"/>
      <c r="J57" s="432"/>
      <c r="K57" s="432"/>
      <c r="L57" s="184"/>
      <c r="M57" s="199"/>
      <c r="N57" s="344"/>
      <c r="O57" s="39">
        <f t="shared" si="56"/>
        <v>0</v>
      </c>
      <c r="P57" s="344"/>
      <c r="Q57" s="39">
        <f t="shared" si="57"/>
        <v>0</v>
      </c>
      <c r="R57" s="38"/>
      <c r="S57" s="39">
        <f t="shared" si="58"/>
        <v>0</v>
      </c>
      <c r="T57" s="344"/>
      <c r="U57" s="39">
        <f t="shared" si="59"/>
        <v>0</v>
      </c>
      <c r="V57" s="344"/>
      <c r="W57" s="39">
        <f t="shared" si="60"/>
        <v>0</v>
      </c>
      <c r="X57" s="41">
        <f t="shared" si="61"/>
        <v>0</v>
      </c>
      <c r="Y57" s="531">
        <f t="shared" si="62"/>
        <v>0</v>
      </c>
      <c r="Z57" s="532"/>
      <c r="AA57" s="531">
        <f t="shared" si="63"/>
        <v>0</v>
      </c>
      <c r="AB57" s="532"/>
      <c r="AC57" s="531">
        <f t="shared" si="64"/>
        <v>0</v>
      </c>
      <c r="AD57" s="532"/>
      <c r="AE57" s="531">
        <f t="shared" si="65"/>
        <v>0</v>
      </c>
      <c r="AF57" s="532"/>
      <c r="AG57" s="531">
        <f t="shared" si="66"/>
        <v>0</v>
      </c>
      <c r="AH57" s="532"/>
      <c r="AI57" s="254">
        <f t="shared" si="67"/>
        <v>0</v>
      </c>
      <c r="AJ57" s="190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</row>
    <row r="58" spans="1:72" x14ac:dyDescent="0.3">
      <c r="A58" s="183"/>
      <c r="B58" s="422"/>
      <c r="C58" s="422"/>
      <c r="D58" s="422"/>
      <c r="E58" s="422"/>
      <c r="F58" s="422"/>
      <c r="G58" s="422"/>
      <c r="H58" s="419"/>
      <c r="I58" s="419"/>
      <c r="J58" s="419"/>
      <c r="K58" s="419"/>
      <c r="L58" s="439" t="s">
        <v>20</v>
      </c>
      <c r="M58" s="440"/>
      <c r="N58" s="183"/>
      <c r="O58" s="44">
        <f>SUM(O52:O57)</f>
        <v>0</v>
      </c>
      <c r="P58" s="183"/>
      <c r="Q58" s="44">
        <f>SUM(Q52:Q57)</f>
        <v>0</v>
      </c>
      <c r="R58" s="183"/>
      <c r="S58" s="44">
        <f>SUM(S52:S57)</f>
        <v>0</v>
      </c>
      <c r="T58" s="183"/>
      <c r="U58" s="44">
        <f>SUM(U52:U57)</f>
        <v>0</v>
      </c>
      <c r="V58" s="183"/>
      <c r="W58" s="44">
        <f>SUM(W52:W57)</f>
        <v>0</v>
      </c>
      <c r="X58" s="234">
        <f>SUM(X52:X57)</f>
        <v>0</v>
      </c>
      <c r="Y58" s="74"/>
      <c r="Z58" s="271">
        <f>SUM(Y52:Z57)</f>
        <v>0</v>
      </c>
      <c r="AA58" s="74"/>
      <c r="AB58" s="271">
        <f>SUM(AA52:AB57)</f>
        <v>0</v>
      </c>
      <c r="AC58" s="74"/>
      <c r="AD58" s="271">
        <f>SUM(AC52:AD57)</f>
        <v>0</v>
      </c>
      <c r="AE58" s="74"/>
      <c r="AF58" s="271">
        <f>SUM(AE52:AF57)</f>
        <v>0</v>
      </c>
      <c r="AG58" s="74"/>
      <c r="AH58" s="271">
        <f>SUM(AG52:AH57)</f>
        <v>0</v>
      </c>
      <c r="AI58" s="255">
        <f>SUM(AI52:AI57)</f>
        <v>0</v>
      </c>
      <c r="AJ58" s="190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</row>
    <row r="59" spans="1:72" x14ac:dyDescent="0.3">
      <c r="A59" s="183" t="s">
        <v>19</v>
      </c>
      <c r="B59" s="411"/>
      <c r="C59" s="411"/>
      <c r="D59" s="411"/>
      <c r="E59" s="411"/>
      <c r="F59" s="411"/>
      <c r="G59" s="411"/>
      <c r="H59" s="185" t="s">
        <v>31</v>
      </c>
      <c r="I59" s="185"/>
      <c r="J59" s="185"/>
      <c r="K59" s="185"/>
      <c r="L59" s="185" t="s">
        <v>27</v>
      </c>
      <c r="M59" s="191"/>
      <c r="N59" s="384"/>
      <c r="O59" s="385"/>
      <c r="P59" s="384"/>
      <c r="Q59" s="385"/>
      <c r="R59" s="384"/>
      <c r="S59" s="385"/>
      <c r="T59" s="384"/>
      <c r="U59" s="385"/>
      <c r="V59" s="384"/>
      <c r="W59" s="385"/>
      <c r="X59" s="43"/>
      <c r="Y59" s="517"/>
      <c r="Z59" s="518"/>
      <c r="AA59" s="517"/>
      <c r="AB59" s="518"/>
      <c r="AC59" s="517"/>
      <c r="AD59" s="518"/>
      <c r="AE59" s="517"/>
      <c r="AF59" s="518"/>
      <c r="AG59" s="517"/>
      <c r="AH59" s="518"/>
      <c r="AI59" s="248"/>
      <c r="AJ59" s="190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</row>
    <row r="60" spans="1:72" x14ac:dyDescent="0.3">
      <c r="A60" s="183"/>
      <c r="B60" s="411"/>
      <c r="C60" s="411"/>
      <c r="D60" s="411"/>
      <c r="E60" s="411"/>
      <c r="F60" s="411"/>
      <c r="G60" s="411"/>
      <c r="H60" s="411" t="str">
        <f>B30</f>
        <v>Grad student summer</v>
      </c>
      <c r="I60" s="411"/>
      <c r="J60" s="411"/>
      <c r="K60" s="411"/>
      <c r="L60" s="165">
        <f>VLOOKUP(H60,Fringe_rates[#All],2,0)</f>
        <v>0.13700000000000001</v>
      </c>
      <c r="M60" s="191"/>
      <c r="N60" s="29"/>
      <c r="O60" s="30">
        <f>O30*L60</f>
        <v>0</v>
      </c>
      <c r="P60" s="29"/>
      <c r="Q60" s="30">
        <f>Q30*L60</f>
        <v>0</v>
      </c>
      <c r="R60" s="29"/>
      <c r="S60" s="30">
        <f>S30*L60</f>
        <v>0</v>
      </c>
      <c r="T60" s="29"/>
      <c r="U60" s="30">
        <f>U30*L60</f>
        <v>0</v>
      </c>
      <c r="V60" s="29"/>
      <c r="W60" s="30">
        <f>W30*L60</f>
        <v>0</v>
      </c>
      <c r="X60" s="235">
        <f t="shared" ref="X60:X66" si="68">SUM(W60,U60,S60,Q60,O60)</f>
        <v>0</v>
      </c>
      <c r="Y60" s="510">
        <f>L60*Z30</f>
        <v>0</v>
      </c>
      <c r="Z60" s="511"/>
      <c r="AA60" s="510">
        <f>L60*AB30</f>
        <v>0</v>
      </c>
      <c r="AB60" s="511"/>
      <c r="AC60" s="510">
        <f>L60*AD30</f>
        <v>0</v>
      </c>
      <c r="AD60" s="511"/>
      <c r="AE60" s="510">
        <f>L60*AF30</f>
        <v>0</v>
      </c>
      <c r="AF60" s="511"/>
      <c r="AG60" s="510">
        <f>L60*AH30</f>
        <v>0</v>
      </c>
      <c r="AH60" s="511"/>
      <c r="AI60" s="253">
        <f>SUM(Y60:AH60)</f>
        <v>0</v>
      </c>
      <c r="AJ60" s="190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</row>
    <row r="61" spans="1:72" x14ac:dyDescent="0.3">
      <c r="A61" s="183"/>
      <c r="B61" s="411"/>
      <c r="C61" s="411"/>
      <c r="D61" s="411"/>
      <c r="E61" s="411"/>
      <c r="F61" s="411"/>
      <c r="G61" s="411"/>
      <c r="H61" s="411" t="str">
        <f>B31</f>
        <v>Undergrad academic</v>
      </c>
      <c r="I61" s="411"/>
      <c r="J61" s="411"/>
      <c r="K61" s="411"/>
      <c r="L61" s="165"/>
      <c r="M61" s="191"/>
      <c r="N61" s="29"/>
      <c r="O61" s="30">
        <f>O31*L61</f>
        <v>0</v>
      </c>
      <c r="P61" s="29"/>
      <c r="Q61" s="30">
        <f>Q31*L61</f>
        <v>0</v>
      </c>
      <c r="R61" s="29"/>
      <c r="S61" s="30">
        <f>S31*L61</f>
        <v>0</v>
      </c>
      <c r="T61" s="29"/>
      <c r="U61" s="30">
        <f>U31*L61</f>
        <v>0</v>
      </c>
      <c r="V61" s="29"/>
      <c r="W61" s="30">
        <f>W31*L61</f>
        <v>0</v>
      </c>
      <c r="X61" s="235">
        <f t="shared" si="68"/>
        <v>0</v>
      </c>
      <c r="Y61" s="510">
        <f t="shared" ref="Y61:Y63" si="69">L61*Z31</f>
        <v>0</v>
      </c>
      <c r="Z61" s="511"/>
      <c r="AA61" s="510">
        <f t="shared" ref="AA61:AA63" si="70">L61*AB31</f>
        <v>0</v>
      </c>
      <c r="AB61" s="511"/>
      <c r="AC61" s="510">
        <f t="shared" ref="AC61:AC63" si="71">L61*AD31</f>
        <v>0</v>
      </c>
      <c r="AD61" s="511"/>
      <c r="AE61" s="510">
        <f t="shared" ref="AE61:AE63" si="72">L61*AF31</f>
        <v>0</v>
      </c>
      <c r="AF61" s="511"/>
      <c r="AG61" s="510">
        <f t="shared" ref="AG61:AG63" si="73">L61*AH31</f>
        <v>0</v>
      </c>
      <c r="AH61" s="511"/>
      <c r="AI61" s="253">
        <f t="shared" ref="AI61:AI63" si="74">SUM(Y61:AH61)</f>
        <v>0</v>
      </c>
      <c r="AJ61" s="190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</row>
    <row r="62" spans="1:72" x14ac:dyDescent="0.3">
      <c r="A62" s="183"/>
      <c r="B62" s="411"/>
      <c r="C62" s="411"/>
      <c r="D62" s="411"/>
      <c r="E62" s="411"/>
      <c r="F62" s="411"/>
      <c r="G62" s="411"/>
      <c r="H62" s="411" t="str">
        <f>B33</f>
        <v>Undergrad summer</v>
      </c>
      <c r="I62" s="411"/>
      <c r="J62" s="411"/>
      <c r="K62" s="411"/>
      <c r="L62" s="165"/>
      <c r="M62" s="191"/>
      <c r="N62" s="29"/>
      <c r="O62" s="30">
        <f>O32*L62</f>
        <v>0</v>
      </c>
      <c r="P62" s="29"/>
      <c r="Q62" s="30">
        <f>Q32*L62</f>
        <v>0</v>
      </c>
      <c r="R62" s="29"/>
      <c r="S62" s="30">
        <f>S32*L62</f>
        <v>0</v>
      </c>
      <c r="T62" s="29"/>
      <c r="U62" s="30">
        <f>U32*L62</f>
        <v>0</v>
      </c>
      <c r="V62" s="29"/>
      <c r="W62" s="30">
        <f>W32*L62</f>
        <v>0</v>
      </c>
      <c r="X62" s="235">
        <f t="shared" si="68"/>
        <v>0</v>
      </c>
      <c r="Y62" s="510">
        <f t="shared" si="69"/>
        <v>0</v>
      </c>
      <c r="Z62" s="511"/>
      <c r="AA62" s="510">
        <f t="shared" si="70"/>
        <v>0</v>
      </c>
      <c r="AB62" s="511"/>
      <c r="AC62" s="510">
        <f t="shared" si="71"/>
        <v>0</v>
      </c>
      <c r="AD62" s="511"/>
      <c r="AE62" s="510">
        <f t="shared" si="72"/>
        <v>0</v>
      </c>
      <c r="AF62" s="511"/>
      <c r="AG62" s="510">
        <f t="shared" si="73"/>
        <v>0</v>
      </c>
      <c r="AH62" s="511"/>
      <c r="AI62" s="253">
        <f t="shared" si="74"/>
        <v>0</v>
      </c>
      <c r="AJ62" s="190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</row>
    <row r="63" spans="1:72" x14ac:dyDescent="0.3">
      <c r="A63" s="183"/>
      <c r="B63" s="411"/>
      <c r="C63" s="411"/>
      <c r="D63" s="411"/>
      <c r="E63" s="411"/>
      <c r="F63" s="411"/>
      <c r="G63" s="411"/>
      <c r="H63" s="411" t="str">
        <f>B34</f>
        <v>Undergrad academic</v>
      </c>
      <c r="I63" s="411"/>
      <c r="J63" s="411"/>
      <c r="K63" s="411"/>
      <c r="L63" s="165"/>
      <c r="M63" s="191"/>
      <c r="N63" s="167"/>
      <c r="O63" s="168">
        <f>O33*L63</f>
        <v>0</v>
      </c>
      <c r="P63" s="169"/>
      <c r="Q63" s="168">
        <f>Q33*L63</f>
        <v>0</v>
      </c>
      <c r="R63" s="169"/>
      <c r="S63" s="168">
        <f>S33*L63</f>
        <v>0</v>
      </c>
      <c r="T63" s="169"/>
      <c r="U63" s="168">
        <f>U33*L63</f>
        <v>0</v>
      </c>
      <c r="V63" s="169"/>
      <c r="W63" s="168">
        <f>W33*L63</f>
        <v>0</v>
      </c>
      <c r="X63" s="236">
        <f t="shared" si="68"/>
        <v>0</v>
      </c>
      <c r="Y63" s="510">
        <f t="shared" si="69"/>
        <v>0</v>
      </c>
      <c r="Z63" s="511"/>
      <c r="AA63" s="510">
        <f t="shared" si="70"/>
        <v>0</v>
      </c>
      <c r="AB63" s="511"/>
      <c r="AC63" s="510">
        <f t="shared" si="71"/>
        <v>0</v>
      </c>
      <c r="AD63" s="511"/>
      <c r="AE63" s="510">
        <f t="shared" si="72"/>
        <v>0</v>
      </c>
      <c r="AF63" s="511"/>
      <c r="AG63" s="510">
        <f t="shared" si="73"/>
        <v>0</v>
      </c>
      <c r="AH63" s="511"/>
      <c r="AI63" s="253">
        <f t="shared" si="74"/>
        <v>0</v>
      </c>
      <c r="AJ63" s="190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</row>
    <row r="64" spans="1:72" s="6" customFormat="1" ht="15" thickBot="1" x14ac:dyDescent="0.35">
      <c r="A64" s="184"/>
      <c r="B64" s="420"/>
      <c r="C64" s="420"/>
      <c r="D64" s="420"/>
      <c r="E64" s="420"/>
      <c r="F64" s="420"/>
      <c r="G64" s="420"/>
      <c r="H64" s="420"/>
      <c r="I64" s="420"/>
      <c r="J64" s="420"/>
      <c r="K64" s="420"/>
      <c r="L64" s="184"/>
      <c r="M64" s="199"/>
      <c r="N64" s="403"/>
      <c r="O64" s="404"/>
      <c r="P64" s="403"/>
      <c r="Q64" s="404"/>
      <c r="R64" s="403"/>
      <c r="S64" s="404"/>
      <c r="T64" s="403"/>
      <c r="U64" s="404"/>
      <c r="V64" s="403"/>
      <c r="W64" s="404"/>
      <c r="X64" s="237"/>
      <c r="Y64" s="519"/>
      <c r="Z64" s="520"/>
      <c r="AA64" s="519"/>
      <c r="AB64" s="520"/>
      <c r="AC64" s="519"/>
      <c r="AD64" s="520"/>
      <c r="AE64" s="519"/>
      <c r="AF64" s="520"/>
      <c r="AG64" s="519"/>
      <c r="AH64" s="520"/>
      <c r="AI64" s="274"/>
      <c r="AJ64" s="190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</row>
    <row r="65" spans="1:77" x14ac:dyDescent="0.3">
      <c r="A65" s="416"/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416" t="s">
        <v>20</v>
      </c>
      <c r="M65" s="514"/>
      <c r="N65" s="183"/>
      <c r="O65" s="44">
        <f>SUM(O60:O63)</f>
        <v>0</v>
      </c>
      <c r="P65" s="183"/>
      <c r="Q65" s="44">
        <f>SUM(Q60:Q63)</f>
        <v>0</v>
      </c>
      <c r="R65" s="183"/>
      <c r="S65" s="44">
        <f>SUM(S60:S63)</f>
        <v>0</v>
      </c>
      <c r="T65" s="183"/>
      <c r="U65" s="44">
        <f>SUM(U60:U63)</f>
        <v>0</v>
      </c>
      <c r="V65" s="183"/>
      <c r="W65" s="44">
        <f>SUM(W60:W63)</f>
        <v>0</v>
      </c>
      <c r="X65" s="234">
        <f>SUM(X60:X63)</f>
        <v>0</v>
      </c>
      <c r="Y65" s="74"/>
      <c r="Z65" s="45">
        <f>SUM(Y60:Z63)</f>
        <v>0</v>
      </c>
      <c r="AA65" s="74"/>
      <c r="AB65" s="45">
        <f>SUM(AA60:AB63)</f>
        <v>0</v>
      </c>
      <c r="AC65" s="74"/>
      <c r="AD65" s="45">
        <f>SUM(AC60:AD63)</f>
        <v>0</v>
      </c>
      <c r="AE65" s="74"/>
      <c r="AF65" s="45">
        <f>SUM(AE60:AF63)</f>
        <v>0</v>
      </c>
      <c r="AG65" s="74"/>
      <c r="AH65" s="45">
        <f>SUM(AG60:AH63)</f>
        <v>0</v>
      </c>
      <c r="AI65" s="255">
        <f>SUM(AI60:AI63)</f>
        <v>0</v>
      </c>
      <c r="AJ65" s="190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</row>
    <row r="66" spans="1:77" s="99" customFormat="1" x14ac:dyDescent="0.3">
      <c r="A66" s="417" t="s">
        <v>32</v>
      </c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8"/>
      <c r="N66" s="205"/>
      <c r="O66" s="98">
        <f>O58+O65</f>
        <v>0</v>
      </c>
      <c r="P66" s="209"/>
      <c r="Q66" s="98">
        <f>Q58+Q65</f>
        <v>0</v>
      </c>
      <c r="R66" s="209"/>
      <c r="S66" s="98">
        <f>S58+S65</f>
        <v>0</v>
      </c>
      <c r="T66" s="209"/>
      <c r="U66" s="98">
        <f>U58+U65</f>
        <v>0</v>
      </c>
      <c r="V66" s="209"/>
      <c r="W66" s="98">
        <f>W58+W65</f>
        <v>0</v>
      </c>
      <c r="X66" s="104">
        <f t="shared" si="68"/>
        <v>0</v>
      </c>
      <c r="Y66" s="204"/>
      <c r="Z66" s="279">
        <f>Z65+Y58</f>
        <v>0</v>
      </c>
      <c r="AA66" s="278"/>
      <c r="AB66" s="279">
        <f>AB65+AA58</f>
        <v>0</v>
      </c>
      <c r="AC66" s="278"/>
      <c r="AD66" s="279">
        <f>AC58+AD65</f>
        <v>0</v>
      </c>
      <c r="AE66" s="278"/>
      <c r="AF66" s="279">
        <f>AF65+AE58</f>
        <v>0</v>
      </c>
      <c r="AG66" s="278"/>
      <c r="AH66" s="279">
        <f>AH65+AG58</f>
        <v>0</v>
      </c>
      <c r="AI66" s="280">
        <f>AI58+AI65</f>
        <v>0</v>
      </c>
      <c r="AJ66" s="190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</row>
    <row r="67" spans="1:77" s="100" customFormat="1" x14ac:dyDescent="0.3">
      <c r="A67" s="122"/>
      <c r="B67" s="122"/>
      <c r="C67" s="122"/>
      <c r="D67" s="122"/>
      <c r="E67" s="122"/>
      <c r="F67" s="122"/>
      <c r="G67" s="122"/>
      <c r="H67" s="122"/>
      <c r="I67" s="122"/>
      <c r="J67" s="123"/>
      <c r="K67" s="123" t="s">
        <v>35</v>
      </c>
      <c r="L67" s="123"/>
      <c r="M67" s="124"/>
      <c r="N67" s="275"/>
      <c r="O67" s="125">
        <f>O49+O66</f>
        <v>11.943524999999999</v>
      </c>
      <c r="P67" s="122"/>
      <c r="Q67" s="125">
        <f>Q49+Q66</f>
        <v>0</v>
      </c>
      <c r="R67" s="122"/>
      <c r="S67" s="125">
        <f>S49+S66</f>
        <v>0</v>
      </c>
      <c r="T67" s="122"/>
      <c r="U67" s="125">
        <f>U49+U66</f>
        <v>0</v>
      </c>
      <c r="V67" s="122"/>
      <c r="W67" s="125">
        <f>W49+W66</f>
        <v>0</v>
      </c>
      <c r="X67" s="126">
        <f>SUM(W68,U68,S68,Q68,O68)</f>
        <v>0</v>
      </c>
      <c r="Y67" s="275"/>
      <c r="Z67" s="281">
        <f>Z66+Y49</f>
        <v>0</v>
      </c>
      <c r="AA67" s="282"/>
      <c r="AB67" s="281">
        <f>AB66+AA49</f>
        <v>0</v>
      </c>
      <c r="AC67" s="282"/>
      <c r="AD67" s="281">
        <f>AC49+AD66</f>
        <v>0</v>
      </c>
      <c r="AE67" s="282"/>
      <c r="AF67" s="281">
        <f>AF66+AE49</f>
        <v>0</v>
      </c>
      <c r="AG67" s="282"/>
      <c r="AH67" s="281">
        <f>AG49+AH66</f>
        <v>0</v>
      </c>
      <c r="AI67" s="283">
        <f>AI66+AI49</f>
        <v>0</v>
      </c>
      <c r="AJ67" s="63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103"/>
    </row>
    <row r="68" spans="1:77" s="64" customFormat="1" x14ac:dyDescent="0.3">
      <c r="A68" s="63"/>
      <c r="B68" s="63"/>
      <c r="C68" s="63"/>
      <c r="D68" s="63"/>
      <c r="E68" s="63"/>
      <c r="F68" s="63"/>
      <c r="G68" s="63"/>
      <c r="H68" s="63"/>
      <c r="I68" s="63"/>
      <c r="J68" s="452"/>
      <c r="K68" s="452"/>
      <c r="L68" s="452"/>
      <c r="M68" s="452"/>
      <c r="N68" s="403"/>
      <c r="O68" s="404"/>
      <c r="P68" s="403"/>
      <c r="Q68" s="404"/>
      <c r="R68" s="403"/>
      <c r="S68" s="404"/>
      <c r="T68" s="403"/>
      <c r="U68" s="404"/>
      <c r="V68" s="403"/>
      <c r="W68" s="404"/>
      <c r="X68" s="277"/>
      <c r="Y68" s="515"/>
      <c r="Z68" s="516"/>
      <c r="AA68" s="515"/>
      <c r="AB68" s="516"/>
      <c r="AC68" s="515"/>
      <c r="AD68" s="516"/>
      <c r="AE68" s="515"/>
      <c r="AF68" s="516"/>
      <c r="AG68" s="515"/>
      <c r="AH68" s="516"/>
      <c r="AI68" s="249"/>
      <c r="AJ68" s="63"/>
    </row>
    <row r="69" spans="1:77" s="102" customFormat="1" ht="15" thickBot="1" x14ac:dyDescent="0.35">
      <c r="A69" s="192" t="s">
        <v>87</v>
      </c>
      <c r="B69" s="193"/>
      <c r="C69" s="193"/>
      <c r="D69" s="193"/>
      <c r="E69" s="193"/>
      <c r="F69" s="193"/>
      <c r="G69" s="193"/>
      <c r="H69" s="193"/>
      <c r="I69" s="424" t="s">
        <v>36</v>
      </c>
      <c r="J69" s="425"/>
      <c r="K69" s="425"/>
      <c r="L69" s="425"/>
      <c r="M69" s="426"/>
      <c r="N69" s="193"/>
      <c r="O69" s="95">
        <f>O39+O67</f>
        <v>37.518524999999997</v>
      </c>
      <c r="P69" s="193"/>
      <c r="Q69" s="95">
        <f>Q39+Q67</f>
        <v>0</v>
      </c>
      <c r="R69" s="193"/>
      <c r="S69" s="95">
        <f>S39+S67</f>
        <v>0</v>
      </c>
      <c r="T69" s="193"/>
      <c r="U69" s="95">
        <f>U39+U67</f>
        <v>0</v>
      </c>
      <c r="V69" s="193"/>
      <c r="W69" s="95">
        <f>W39+W67</f>
        <v>0</v>
      </c>
      <c r="X69" s="105">
        <f>X39+X67</f>
        <v>25.574999999999996</v>
      </c>
      <c r="Y69" s="284"/>
      <c r="Z69" s="96">
        <f>Z67+Z39</f>
        <v>0</v>
      </c>
      <c r="AA69" s="284"/>
      <c r="AB69" s="96">
        <f>AB39+AB67</f>
        <v>0</v>
      </c>
      <c r="AC69" s="284"/>
      <c r="AD69" s="96">
        <f>AD67+AD39</f>
        <v>0</v>
      </c>
      <c r="AE69" s="284"/>
      <c r="AF69" s="96">
        <f>AF67+AF39</f>
        <v>0</v>
      </c>
      <c r="AG69" s="284"/>
      <c r="AH69" s="96">
        <f>AH39+AH67</f>
        <v>0</v>
      </c>
      <c r="AI69" s="285">
        <f>AI39+AI67</f>
        <v>0</v>
      </c>
      <c r="AJ69" s="63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101"/>
    </row>
    <row r="70" spans="1:77" s="116" customFormat="1" ht="26.4" customHeight="1" thickBot="1" x14ac:dyDescent="0.35">
      <c r="A70" s="429" t="s">
        <v>88</v>
      </c>
      <c r="B70" s="430"/>
      <c r="C70" s="117" t="s">
        <v>54</v>
      </c>
      <c r="D70" s="427" t="s">
        <v>89</v>
      </c>
      <c r="E70" s="427"/>
      <c r="F70" s="427"/>
      <c r="G70" s="427"/>
      <c r="H70" s="195"/>
      <c r="I70" s="108"/>
      <c r="J70" s="108"/>
      <c r="K70" s="108" t="s">
        <v>53</v>
      </c>
      <c r="L70" s="109">
        <v>0.36</v>
      </c>
      <c r="M70" s="110"/>
      <c r="N70" s="195"/>
      <c r="O70" s="111">
        <f>L70*O69</f>
        <v>13.506668999999999</v>
      </c>
      <c r="P70" s="195"/>
      <c r="Q70" s="111">
        <f>L70*Q69</f>
        <v>0</v>
      </c>
      <c r="R70" s="195"/>
      <c r="S70" s="111">
        <f>L70*S69</f>
        <v>0</v>
      </c>
      <c r="T70" s="195"/>
      <c r="U70" s="111">
        <f>L70*U69</f>
        <v>0</v>
      </c>
      <c r="V70" s="195"/>
      <c r="W70" s="111">
        <f>L70*W69</f>
        <v>0</v>
      </c>
      <c r="X70" s="112">
        <f>O70+Q70+S70+U70+W70</f>
        <v>13.506668999999999</v>
      </c>
      <c r="Y70" s="286"/>
      <c r="Z70" s="287">
        <f>Z69*L70</f>
        <v>0</v>
      </c>
      <c r="AA70" s="288"/>
      <c r="AB70" s="287">
        <f>AB69*L70</f>
        <v>0</v>
      </c>
      <c r="AC70" s="288"/>
      <c r="AD70" s="287">
        <f>AD69*L70</f>
        <v>0</v>
      </c>
      <c r="AE70" s="288"/>
      <c r="AF70" s="287">
        <f>AF69*L70</f>
        <v>0</v>
      </c>
      <c r="AG70" s="288"/>
      <c r="AH70" s="287">
        <f>AH69*L70</f>
        <v>0</v>
      </c>
      <c r="AI70" s="289">
        <f>AI69*L70</f>
        <v>0</v>
      </c>
      <c r="AJ70" s="113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5"/>
    </row>
    <row r="71" spans="1:77" ht="19.2" customHeight="1" x14ac:dyDescent="0.3">
      <c r="A71" s="439" t="s">
        <v>37</v>
      </c>
      <c r="B71" s="439"/>
      <c r="C71" s="439"/>
      <c r="D71" s="439"/>
      <c r="E71" s="439"/>
      <c r="F71" s="431" t="s">
        <v>46</v>
      </c>
      <c r="G71" s="431"/>
      <c r="H71" s="431"/>
      <c r="I71" s="431"/>
      <c r="J71" s="431"/>
      <c r="K71" s="183"/>
      <c r="L71" s="183"/>
      <c r="M71" s="191"/>
      <c r="N71" s="399"/>
      <c r="O71" s="400"/>
      <c r="P71" s="399"/>
      <c r="Q71" s="400"/>
      <c r="R71" s="399"/>
      <c r="S71" s="400"/>
      <c r="T71" s="399"/>
      <c r="U71" s="400"/>
      <c r="V71" s="399"/>
      <c r="W71" s="400"/>
      <c r="X71" s="190"/>
      <c r="Y71" s="500"/>
      <c r="Z71" s="412"/>
      <c r="AA71" s="500"/>
      <c r="AB71" s="412"/>
      <c r="AC71" s="500"/>
      <c r="AD71" s="412"/>
      <c r="AE71" s="500"/>
      <c r="AF71" s="412"/>
      <c r="AG71" s="500"/>
      <c r="AH71" s="412"/>
      <c r="AI71" s="248"/>
      <c r="AJ71" s="190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</row>
    <row r="72" spans="1:77" ht="37.200000000000003" thickBot="1" x14ac:dyDescent="0.35">
      <c r="A72" s="185" t="s">
        <v>38</v>
      </c>
      <c r="B72" s="419" t="s">
        <v>39</v>
      </c>
      <c r="C72" s="419"/>
      <c r="D72" s="419"/>
      <c r="E72" s="419"/>
      <c r="F72" s="89" t="s">
        <v>41</v>
      </c>
      <c r="G72" s="89" t="s">
        <v>42</v>
      </c>
      <c r="H72" s="89" t="s">
        <v>43</v>
      </c>
      <c r="I72" s="89" t="s">
        <v>44</v>
      </c>
      <c r="J72" s="89" t="s">
        <v>45</v>
      </c>
      <c r="K72" s="183"/>
      <c r="L72" s="211" t="s">
        <v>47</v>
      </c>
      <c r="M72" s="11" t="s">
        <v>48</v>
      </c>
      <c r="N72" s="378"/>
      <c r="O72" s="379"/>
      <c r="P72" s="378"/>
      <c r="Q72" s="379"/>
      <c r="R72" s="378"/>
      <c r="S72" s="379"/>
      <c r="T72" s="378"/>
      <c r="U72" s="379"/>
      <c r="V72" s="378"/>
      <c r="W72" s="379"/>
      <c r="X72" s="190"/>
      <c r="Y72" s="501"/>
      <c r="Z72" s="413"/>
      <c r="AA72" s="501"/>
      <c r="AB72" s="413"/>
      <c r="AC72" s="501"/>
      <c r="AD72" s="413"/>
      <c r="AE72" s="501"/>
      <c r="AF72" s="413"/>
      <c r="AG72" s="512"/>
      <c r="AH72" s="513"/>
      <c r="AI72" s="248"/>
      <c r="AJ72" s="190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</row>
    <row r="73" spans="1:77" ht="15" thickBot="1" x14ac:dyDescent="0.35">
      <c r="A73" s="183" t="s">
        <v>96</v>
      </c>
      <c r="B73" s="411"/>
      <c r="C73" s="411"/>
      <c r="D73" s="411"/>
      <c r="E73" s="411"/>
      <c r="F73" s="183"/>
      <c r="G73" s="183"/>
      <c r="H73" s="183"/>
      <c r="I73" s="87"/>
      <c r="J73" s="183"/>
      <c r="K73" s="183"/>
      <c r="L73" s="32"/>
      <c r="M73" s="191">
        <f>VLOOKUP(A73,Tables!D1:E6,2,0)</f>
        <v>1.1000000000000001</v>
      </c>
      <c r="N73" s="79"/>
      <c r="O73" s="189">
        <f t="shared" ref="O73:O88" si="75">F73*L73*M73</f>
        <v>0</v>
      </c>
      <c r="P73" s="79"/>
      <c r="Q73" s="189">
        <f>G73*L73*(M73^2)</f>
        <v>0</v>
      </c>
      <c r="R73" s="79"/>
      <c r="S73" s="189">
        <f t="shared" ref="S73:S88" si="76">H73*L73*(M73^3)</f>
        <v>0</v>
      </c>
      <c r="T73" s="92"/>
      <c r="U73" s="189">
        <f t="shared" ref="U73:U88" si="77">I73*L73*(M73^4)</f>
        <v>0</v>
      </c>
      <c r="V73" s="92"/>
      <c r="W73" s="189">
        <f t="shared" ref="W73:W88" si="78">J73*L73*(M73^5)</f>
        <v>0</v>
      </c>
      <c r="X73" s="106">
        <f t="shared" ref="X73:X89" si="79">SUM(W73,U73,S73,Q73,O73)</f>
        <v>0</v>
      </c>
      <c r="Y73" s="245"/>
      <c r="Z73" s="251">
        <f>F73*L73*M73</f>
        <v>0</v>
      </c>
      <c r="AA73" s="245"/>
      <c r="AB73" s="251">
        <f>G73*L73*(M73^2)</f>
        <v>0</v>
      </c>
      <c r="AC73" s="245"/>
      <c r="AD73" s="251">
        <f>H73*L73*(M73^3)</f>
        <v>0</v>
      </c>
      <c r="AE73" s="245"/>
      <c r="AF73" s="251">
        <f>I73*L73*(M73^4)</f>
        <v>0</v>
      </c>
      <c r="AG73" s="245"/>
      <c r="AH73" s="251">
        <f>J73*L73*(M73^5)</f>
        <v>0</v>
      </c>
      <c r="AI73" s="253">
        <f>SUM(Z73,AB73,AD73,AF73,AH73)</f>
        <v>0</v>
      </c>
      <c r="AJ73" s="190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</row>
    <row r="74" spans="1:77" x14ac:dyDescent="0.3">
      <c r="A74" s="183" t="s">
        <v>96</v>
      </c>
      <c r="B74" s="411"/>
      <c r="C74" s="411"/>
      <c r="D74" s="411"/>
      <c r="E74" s="411"/>
      <c r="F74" s="183"/>
      <c r="G74" s="183"/>
      <c r="H74" s="183"/>
      <c r="I74" s="183"/>
      <c r="J74" s="183"/>
      <c r="K74" s="183"/>
      <c r="L74" s="32"/>
      <c r="M74" s="191">
        <f>VLOOKUP(A74,Tables!D1:E6,2,0)</f>
        <v>1.1000000000000001</v>
      </c>
      <c r="N74" s="79"/>
      <c r="O74" s="189">
        <f t="shared" si="75"/>
        <v>0</v>
      </c>
      <c r="P74" s="79"/>
      <c r="Q74" s="189">
        <f>G74*L74*(M74^2)</f>
        <v>0</v>
      </c>
      <c r="R74" s="79"/>
      <c r="S74" s="189">
        <f t="shared" si="76"/>
        <v>0</v>
      </c>
      <c r="T74" s="79"/>
      <c r="U74" s="189">
        <f t="shared" si="77"/>
        <v>0</v>
      </c>
      <c r="V74" s="79"/>
      <c r="W74" s="189">
        <f t="shared" si="78"/>
        <v>0</v>
      </c>
      <c r="X74" s="106">
        <f t="shared" si="79"/>
        <v>0</v>
      </c>
      <c r="Y74" s="245"/>
      <c r="Z74" s="251">
        <f t="shared" ref="Z74:Z88" si="80">F74*L74*M74</f>
        <v>0</v>
      </c>
      <c r="AA74" s="245"/>
      <c r="AB74" s="251">
        <f t="shared" ref="AB74:AB88" si="81">G74*L74*(M74^2)</f>
        <v>0</v>
      </c>
      <c r="AC74" s="245"/>
      <c r="AD74" s="251">
        <f t="shared" ref="AD74:AD88" si="82">H74*L74*(M74^3)</f>
        <v>0</v>
      </c>
      <c r="AE74" s="245"/>
      <c r="AF74" s="251">
        <f t="shared" ref="AF74:AF88" si="83">I74*L74*(M74^4)</f>
        <v>0</v>
      </c>
      <c r="AG74" s="245"/>
      <c r="AH74" s="251">
        <f t="shared" ref="AH74:AH88" si="84">J74*L74*(M74^5)</f>
        <v>0</v>
      </c>
      <c r="AI74" s="253">
        <f t="shared" ref="AI74:AI88" si="85">SUM(Z74,AB74,AD74,AF74,AH74)</f>
        <v>0</v>
      </c>
      <c r="AJ74" s="183"/>
    </row>
    <row r="75" spans="1:77" x14ac:dyDescent="0.3">
      <c r="A75" s="183" t="s">
        <v>96</v>
      </c>
      <c r="B75" s="411"/>
      <c r="C75" s="411"/>
      <c r="D75" s="411"/>
      <c r="E75" s="411"/>
      <c r="F75" s="183"/>
      <c r="G75" s="183"/>
      <c r="H75" s="183"/>
      <c r="I75" s="183"/>
      <c r="J75" s="183"/>
      <c r="K75" s="183"/>
      <c r="L75" s="32"/>
      <c r="M75" s="191">
        <f>VLOOKUP(A75,Tables!D1:E6,2,0)</f>
        <v>1.1000000000000001</v>
      </c>
      <c r="N75" s="79"/>
      <c r="O75" s="189">
        <f t="shared" si="75"/>
        <v>0</v>
      </c>
      <c r="P75" s="79"/>
      <c r="Q75" s="189">
        <f t="shared" ref="Q75:Q88" si="86">G75*L75*(M75^2)</f>
        <v>0</v>
      </c>
      <c r="R75" s="79"/>
      <c r="S75" s="189">
        <f t="shared" si="76"/>
        <v>0</v>
      </c>
      <c r="T75" s="79"/>
      <c r="U75" s="189">
        <f t="shared" si="77"/>
        <v>0</v>
      </c>
      <c r="V75" s="79"/>
      <c r="W75" s="189">
        <f t="shared" si="78"/>
        <v>0</v>
      </c>
      <c r="X75" s="106">
        <f t="shared" si="79"/>
        <v>0</v>
      </c>
      <c r="Y75" s="245"/>
      <c r="Z75" s="251">
        <f t="shared" si="80"/>
        <v>0</v>
      </c>
      <c r="AA75" s="245"/>
      <c r="AB75" s="251">
        <f t="shared" si="81"/>
        <v>0</v>
      </c>
      <c r="AC75" s="245"/>
      <c r="AD75" s="251">
        <f t="shared" si="82"/>
        <v>0</v>
      </c>
      <c r="AE75" s="245"/>
      <c r="AF75" s="251">
        <f t="shared" si="83"/>
        <v>0</v>
      </c>
      <c r="AG75" s="245"/>
      <c r="AH75" s="251">
        <f t="shared" si="84"/>
        <v>0</v>
      </c>
      <c r="AI75" s="253">
        <f t="shared" si="85"/>
        <v>0</v>
      </c>
      <c r="AJ75" s="183"/>
    </row>
    <row r="76" spans="1:77" x14ac:dyDescent="0.3">
      <c r="A76" s="183" t="s">
        <v>96</v>
      </c>
      <c r="B76" s="411"/>
      <c r="C76" s="411"/>
      <c r="D76" s="411"/>
      <c r="E76" s="411"/>
      <c r="F76" s="183"/>
      <c r="G76" s="183"/>
      <c r="H76" s="183"/>
      <c r="I76" s="183"/>
      <c r="J76" s="183"/>
      <c r="K76" s="183"/>
      <c r="L76" s="32"/>
      <c r="M76" s="191">
        <f>VLOOKUP(A76,Tables!D1:E6,2,0)</f>
        <v>1.1000000000000001</v>
      </c>
      <c r="N76" s="79"/>
      <c r="O76" s="189">
        <f t="shared" si="75"/>
        <v>0</v>
      </c>
      <c r="P76" s="79"/>
      <c r="Q76" s="189">
        <f t="shared" si="86"/>
        <v>0</v>
      </c>
      <c r="R76" s="79"/>
      <c r="S76" s="189">
        <f t="shared" si="76"/>
        <v>0</v>
      </c>
      <c r="T76" s="79"/>
      <c r="U76" s="189">
        <f t="shared" si="77"/>
        <v>0</v>
      </c>
      <c r="V76" s="79"/>
      <c r="W76" s="189">
        <f t="shared" si="78"/>
        <v>0</v>
      </c>
      <c r="X76" s="106">
        <f t="shared" si="79"/>
        <v>0</v>
      </c>
      <c r="Y76" s="245"/>
      <c r="Z76" s="251">
        <f t="shared" si="80"/>
        <v>0</v>
      </c>
      <c r="AA76" s="245"/>
      <c r="AB76" s="251">
        <f t="shared" si="81"/>
        <v>0</v>
      </c>
      <c r="AC76" s="245"/>
      <c r="AD76" s="251">
        <f t="shared" si="82"/>
        <v>0</v>
      </c>
      <c r="AE76" s="245"/>
      <c r="AF76" s="251">
        <f t="shared" si="83"/>
        <v>0</v>
      </c>
      <c r="AG76" s="245"/>
      <c r="AH76" s="251">
        <f t="shared" si="84"/>
        <v>0</v>
      </c>
      <c r="AI76" s="253">
        <f t="shared" si="85"/>
        <v>0</v>
      </c>
      <c r="AJ76" s="183"/>
    </row>
    <row r="77" spans="1:77" x14ac:dyDescent="0.3">
      <c r="A77" s="183" t="s">
        <v>96</v>
      </c>
      <c r="B77" s="411"/>
      <c r="C77" s="411"/>
      <c r="D77" s="411"/>
      <c r="E77" s="411"/>
      <c r="F77" s="183"/>
      <c r="G77" s="183"/>
      <c r="H77" s="183"/>
      <c r="I77" s="183"/>
      <c r="J77" s="183"/>
      <c r="K77" s="183"/>
      <c r="L77" s="32"/>
      <c r="M77" s="191">
        <f>VLOOKUP(A77,Tables!D1:E6,2,0)</f>
        <v>1.1000000000000001</v>
      </c>
      <c r="N77" s="79"/>
      <c r="O77" s="189">
        <f t="shared" si="75"/>
        <v>0</v>
      </c>
      <c r="P77" s="79"/>
      <c r="Q77" s="189">
        <f t="shared" si="86"/>
        <v>0</v>
      </c>
      <c r="R77" s="79"/>
      <c r="S77" s="189">
        <f t="shared" si="76"/>
        <v>0</v>
      </c>
      <c r="T77" s="79"/>
      <c r="U77" s="189">
        <f t="shared" si="77"/>
        <v>0</v>
      </c>
      <c r="V77" s="79"/>
      <c r="W77" s="189">
        <f t="shared" si="78"/>
        <v>0</v>
      </c>
      <c r="X77" s="106">
        <f t="shared" si="79"/>
        <v>0</v>
      </c>
      <c r="Y77" s="245"/>
      <c r="Z77" s="251">
        <f t="shared" si="80"/>
        <v>0</v>
      </c>
      <c r="AA77" s="245"/>
      <c r="AB77" s="251">
        <f t="shared" si="81"/>
        <v>0</v>
      </c>
      <c r="AC77" s="245"/>
      <c r="AD77" s="251">
        <f t="shared" si="82"/>
        <v>0</v>
      </c>
      <c r="AE77" s="245"/>
      <c r="AF77" s="251">
        <f t="shared" si="83"/>
        <v>0</v>
      </c>
      <c r="AG77" s="245"/>
      <c r="AH77" s="251">
        <f t="shared" si="84"/>
        <v>0</v>
      </c>
      <c r="AI77" s="253">
        <f t="shared" si="85"/>
        <v>0</v>
      </c>
      <c r="AJ77" s="183"/>
    </row>
    <row r="78" spans="1:77" x14ac:dyDescent="0.3">
      <c r="A78" s="183" t="s">
        <v>96</v>
      </c>
      <c r="B78" s="411"/>
      <c r="C78" s="411"/>
      <c r="D78" s="411"/>
      <c r="E78" s="411"/>
      <c r="F78" s="183"/>
      <c r="G78" s="183"/>
      <c r="H78" s="183"/>
      <c r="I78" s="183"/>
      <c r="J78" s="183"/>
      <c r="K78" s="183"/>
      <c r="L78" s="32"/>
      <c r="M78" s="191">
        <f>VLOOKUP(A78,Tables!D1:E6,2,0)</f>
        <v>1.1000000000000001</v>
      </c>
      <c r="N78" s="79"/>
      <c r="O78" s="189">
        <f t="shared" si="75"/>
        <v>0</v>
      </c>
      <c r="P78" s="79"/>
      <c r="Q78" s="189">
        <f t="shared" si="86"/>
        <v>0</v>
      </c>
      <c r="R78" s="79"/>
      <c r="S78" s="189">
        <f t="shared" si="76"/>
        <v>0</v>
      </c>
      <c r="T78" s="79"/>
      <c r="U78" s="189">
        <f t="shared" si="77"/>
        <v>0</v>
      </c>
      <c r="V78" s="79"/>
      <c r="W78" s="189">
        <f t="shared" si="78"/>
        <v>0</v>
      </c>
      <c r="X78" s="106">
        <f t="shared" si="79"/>
        <v>0</v>
      </c>
      <c r="Y78" s="245"/>
      <c r="Z78" s="251">
        <f t="shared" si="80"/>
        <v>0</v>
      </c>
      <c r="AA78" s="245"/>
      <c r="AB78" s="251">
        <f t="shared" si="81"/>
        <v>0</v>
      </c>
      <c r="AC78" s="245"/>
      <c r="AD78" s="251">
        <f t="shared" si="82"/>
        <v>0</v>
      </c>
      <c r="AE78" s="245"/>
      <c r="AF78" s="251">
        <f t="shared" si="83"/>
        <v>0</v>
      </c>
      <c r="AG78" s="245"/>
      <c r="AH78" s="251">
        <f t="shared" si="84"/>
        <v>0</v>
      </c>
      <c r="AI78" s="253">
        <f t="shared" si="85"/>
        <v>0</v>
      </c>
      <c r="AJ78" s="183"/>
    </row>
    <row r="79" spans="1:77" x14ac:dyDescent="0.3">
      <c r="A79" s="183" t="s">
        <v>96</v>
      </c>
      <c r="B79" s="411"/>
      <c r="C79" s="411"/>
      <c r="D79" s="411"/>
      <c r="E79" s="411"/>
      <c r="F79" s="183"/>
      <c r="G79" s="183"/>
      <c r="H79" s="183"/>
      <c r="I79" s="183"/>
      <c r="J79" s="183"/>
      <c r="K79" s="183"/>
      <c r="L79" s="32"/>
      <c r="M79" s="191">
        <f>VLOOKUP(A79,Tables!D1:E6,2,0)</f>
        <v>1.1000000000000001</v>
      </c>
      <c r="N79" s="79"/>
      <c r="O79" s="189">
        <f t="shared" si="75"/>
        <v>0</v>
      </c>
      <c r="P79" s="79"/>
      <c r="Q79" s="189">
        <f t="shared" si="86"/>
        <v>0</v>
      </c>
      <c r="R79" s="79"/>
      <c r="S79" s="189">
        <f t="shared" si="76"/>
        <v>0</v>
      </c>
      <c r="T79" s="79"/>
      <c r="U79" s="189">
        <f t="shared" si="77"/>
        <v>0</v>
      </c>
      <c r="V79" s="79"/>
      <c r="W79" s="189">
        <f t="shared" si="78"/>
        <v>0</v>
      </c>
      <c r="X79" s="106">
        <f t="shared" si="79"/>
        <v>0</v>
      </c>
      <c r="Y79" s="245"/>
      <c r="Z79" s="251">
        <f t="shared" si="80"/>
        <v>0</v>
      </c>
      <c r="AA79" s="245"/>
      <c r="AB79" s="251">
        <f t="shared" si="81"/>
        <v>0</v>
      </c>
      <c r="AC79" s="245"/>
      <c r="AD79" s="251">
        <f t="shared" si="82"/>
        <v>0</v>
      </c>
      <c r="AE79" s="245"/>
      <c r="AF79" s="251">
        <f t="shared" si="83"/>
        <v>0</v>
      </c>
      <c r="AG79" s="245"/>
      <c r="AH79" s="251">
        <f t="shared" si="84"/>
        <v>0</v>
      </c>
      <c r="AI79" s="253">
        <f t="shared" si="85"/>
        <v>0</v>
      </c>
      <c r="AJ79" s="183"/>
    </row>
    <row r="80" spans="1:77" x14ac:dyDescent="0.3">
      <c r="A80" s="183" t="s">
        <v>96</v>
      </c>
      <c r="B80" s="411"/>
      <c r="C80" s="411"/>
      <c r="D80" s="411"/>
      <c r="E80" s="411"/>
      <c r="F80" s="183"/>
      <c r="G80" s="183"/>
      <c r="H80" s="183"/>
      <c r="I80" s="183"/>
      <c r="J80" s="183"/>
      <c r="K80" s="183"/>
      <c r="L80" s="32"/>
      <c r="M80" s="191">
        <f>VLOOKUP(A80,Tables!D1:E6,2,0)</f>
        <v>1.1000000000000001</v>
      </c>
      <c r="N80" s="79"/>
      <c r="O80" s="189">
        <f t="shared" si="75"/>
        <v>0</v>
      </c>
      <c r="P80" s="79"/>
      <c r="Q80" s="189">
        <f t="shared" si="86"/>
        <v>0</v>
      </c>
      <c r="R80" s="79"/>
      <c r="S80" s="189">
        <f t="shared" si="76"/>
        <v>0</v>
      </c>
      <c r="T80" s="79"/>
      <c r="U80" s="189">
        <f t="shared" si="77"/>
        <v>0</v>
      </c>
      <c r="V80" s="79"/>
      <c r="W80" s="189">
        <f t="shared" si="78"/>
        <v>0</v>
      </c>
      <c r="X80" s="106">
        <f t="shared" si="79"/>
        <v>0</v>
      </c>
      <c r="Y80" s="245"/>
      <c r="Z80" s="251">
        <f t="shared" si="80"/>
        <v>0</v>
      </c>
      <c r="AA80" s="245"/>
      <c r="AB80" s="251">
        <f t="shared" si="81"/>
        <v>0</v>
      </c>
      <c r="AC80" s="245"/>
      <c r="AD80" s="251">
        <f t="shared" si="82"/>
        <v>0</v>
      </c>
      <c r="AE80" s="245"/>
      <c r="AF80" s="251">
        <f t="shared" si="83"/>
        <v>0</v>
      </c>
      <c r="AG80" s="245"/>
      <c r="AH80" s="251">
        <f t="shared" si="84"/>
        <v>0</v>
      </c>
      <c r="AI80" s="253">
        <f t="shared" si="85"/>
        <v>0</v>
      </c>
      <c r="AJ80" s="183"/>
    </row>
    <row r="81" spans="1:56" x14ac:dyDescent="0.3">
      <c r="A81" s="183" t="s">
        <v>96</v>
      </c>
      <c r="B81" s="411"/>
      <c r="C81" s="411"/>
      <c r="D81" s="411"/>
      <c r="E81" s="411"/>
      <c r="F81" s="183"/>
      <c r="G81" s="183"/>
      <c r="H81" s="183"/>
      <c r="I81" s="183"/>
      <c r="J81" s="183"/>
      <c r="K81" s="183"/>
      <c r="L81" s="32"/>
      <c r="M81" s="191">
        <f>VLOOKUP(A81,Tables!D1:E6,2,0)</f>
        <v>1.1000000000000001</v>
      </c>
      <c r="N81" s="79"/>
      <c r="O81" s="189">
        <f t="shared" si="75"/>
        <v>0</v>
      </c>
      <c r="P81" s="79"/>
      <c r="Q81" s="189">
        <f t="shared" si="86"/>
        <v>0</v>
      </c>
      <c r="R81" s="79"/>
      <c r="S81" s="189">
        <f t="shared" si="76"/>
        <v>0</v>
      </c>
      <c r="T81" s="79"/>
      <c r="U81" s="189">
        <f t="shared" si="77"/>
        <v>0</v>
      </c>
      <c r="V81" s="79"/>
      <c r="W81" s="189">
        <f t="shared" si="78"/>
        <v>0</v>
      </c>
      <c r="X81" s="106">
        <f t="shared" si="79"/>
        <v>0</v>
      </c>
      <c r="Y81" s="245"/>
      <c r="Z81" s="251">
        <f t="shared" si="80"/>
        <v>0</v>
      </c>
      <c r="AA81" s="245"/>
      <c r="AB81" s="251">
        <f t="shared" si="81"/>
        <v>0</v>
      </c>
      <c r="AC81" s="245"/>
      <c r="AD81" s="251">
        <f t="shared" si="82"/>
        <v>0</v>
      </c>
      <c r="AE81" s="245"/>
      <c r="AF81" s="251">
        <f t="shared" si="83"/>
        <v>0</v>
      </c>
      <c r="AG81" s="245"/>
      <c r="AH81" s="251">
        <f t="shared" si="84"/>
        <v>0</v>
      </c>
      <c r="AI81" s="253">
        <f t="shared" si="85"/>
        <v>0</v>
      </c>
      <c r="AJ81" s="183"/>
    </row>
    <row r="82" spans="1:56" x14ac:dyDescent="0.3">
      <c r="A82" s="183" t="s">
        <v>96</v>
      </c>
      <c r="B82" s="411"/>
      <c r="C82" s="411"/>
      <c r="D82" s="411"/>
      <c r="E82" s="411"/>
      <c r="F82" s="183"/>
      <c r="G82" s="183"/>
      <c r="H82" s="183"/>
      <c r="I82" s="183"/>
      <c r="J82" s="183"/>
      <c r="K82" s="183"/>
      <c r="L82" s="32"/>
      <c r="M82" s="191">
        <f>VLOOKUP(A82,Tables!D1:E6,2,0)</f>
        <v>1.1000000000000001</v>
      </c>
      <c r="N82" s="79"/>
      <c r="O82" s="189">
        <f t="shared" si="75"/>
        <v>0</v>
      </c>
      <c r="P82" s="79"/>
      <c r="Q82" s="189">
        <f t="shared" si="86"/>
        <v>0</v>
      </c>
      <c r="R82" s="79"/>
      <c r="S82" s="189">
        <f t="shared" si="76"/>
        <v>0</v>
      </c>
      <c r="T82" s="79"/>
      <c r="U82" s="189">
        <f t="shared" si="77"/>
        <v>0</v>
      </c>
      <c r="V82" s="79"/>
      <c r="W82" s="189">
        <f t="shared" si="78"/>
        <v>0</v>
      </c>
      <c r="X82" s="106">
        <f t="shared" si="79"/>
        <v>0</v>
      </c>
      <c r="Y82" s="245"/>
      <c r="Z82" s="251">
        <f t="shared" si="80"/>
        <v>0</v>
      </c>
      <c r="AA82" s="245"/>
      <c r="AB82" s="251">
        <f t="shared" si="81"/>
        <v>0</v>
      </c>
      <c r="AC82" s="245"/>
      <c r="AD82" s="251">
        <f t="shared" si="82"/>
        <v>0</v>
      </c>
      <c r="AE82" s="245"/>
      <c r="AF82" s="251">
        <f t="shared" si="83"/>
        <v>0</v>
      </c>
      <c r="AG82" s="245"/>
      <c r="AH82" s="251">
        <f t="shared" si="84"/>
        <v>0</v>
      </c>
      <c r="AI82" s="253">
        <f t="shared" si="85"/>
        <v>0</v>
      </c>
      <c r="AJ82" s="183"/>
    </row>
    <row r="83" spans="1:56" x14ac:dyDescent="0.3">
      <c r="A83" s="183" t="s">
        <v>96</v>
      </c>
      <c r="B83" s="411"/>
      <c r="C83" s="411"/>
      <c r="D83" s="411"/>
      <c r="E83" s="411"/>
      <c r="F83" s="183"/>
      <c r="G83" s="183"/>
      <c r="H83" s="183"/>
      <c r="I83" s="183"/>
      <c r="J83" s="183"/>
      <c r="K83" s="183"/>
      <c r="L83" s="32"/>
      <c r="M83" s="191">
        <f>VLOOKUP(A83,Tables!D1:E6,2,0)</f>
        <v>1.1000000000000001</v>
      </c>
      <c r="N83" s="79"/>
      <c r="O83" s="189">
        <f t="shared" si="75"/>
        <v>0</v>
      </c>
      <c r="P83" s="79"/>
      <c r="Q83" s="189">
        <f t="shared" si="86"/>
        <v>0</v>
      </c>
      <c r="R83" s="79"/>
      <c r="S83" s="189">
        <f t="shared" si="76"/>
        <v>0</v>
      </c>
      <c r="T83" s="79"/>
      <c r="U83" s="189">
        <f t="shared" si="77"/>
        <v>0</v>
      </c>
      <c r="V83" s="79"/>
      <c r="W83" s="189">
        <f t="shared" si="78"/>
        <v>0</v>
      </c>
      <c r="X83" s="106">
        <f t="shared" si="79"/>
        <v>0</v>
      </c>
      <c r="Y83" s="245"/>
      <c r="Z83" s="251">
        <f t="shared" si="80"/>
        <v>0</v>
      </c>
      <c r="AA83" s="245"/>
      <c r="AB83" s="251">
        <f t="shared" si="81"/>
        <v>0</v>
      </c>
      <c r="AC83" s="245"/>
      <c r="AD83" s="251">
        <f t="shared" si="82"/>
        <v>0</v>
      </c>
      <c r="AE83" s="245"/>
      <c r="AF83" s="251">
        <f t="shared" si="83"/>
        <v>0</v>
      </c>
      <c r="AG83" s="245"/>
      <c r="AH83" s="251">
        <f t="shared" si="84"/>
        <v>0</v>
      </c>
      <c r="AI83" s="253">
        <f t="shared" si="85"/>
        <v>0</v>
      </c>
      <c r="AJ83" s="183"/>
    </row>
    <row r="84" spans="1:56" x14ac:dyDescent="0.3">
      <c r="A84" s="183" t="s">
        <v>96</v>
      </c>
      <c r="B84" s="411"/>
      <c r="C84" s="411"/>
      <c r="D84" s="411"/>
      <c r="E84" s="411"/>
      <c r="F84" s="183"/>
      <c r="G84" s="183"/>
      <c r="H84" s="183"/>
      <c r="I84" s="183"/>
      <c r="J84" s="183"/>
      <c r="K84" s="183"/>
      <c r="L84" s="32"/>
      <c r="M84" s="191">
        <f>VLOOKUP(A84,Tables!D1:E6,2,0)</f>
        <v>1.1000000000000001</v>
      </c>
      <c r="N84" s="79"/>
      <c r="O84" s="189">
        <f t="shared" si="75"/>
        <v>0</v>
      </c>
      <c r="P84" s="79"/>
      <c r="Q84" s="189">
        <f t="shared" si="86"/>
        <v>0</v>
      </c>
      <c r="R84" s="79"/>
      <c r="S84" s="189">
        <f t="shared" si="76"/>
        <v>0</v>
      </c>
      <c r="T84" s="79"/>
      <c r="U84" s="189">
        <f t="shared" si="77"/>
        <v>0</v>
      </c>
      <c r="V84" s="79"/>
      <c r="W84" s="189">
        <f t="shared" si="78"/>
        <v>0</v>
      </c>
      <c r="X84" s="106">
        <f t="shared" si="79"/>
        <v>0</v>
      </c>
      <c r="Y84" s="245"/>
      <c r="Z84" s="251">
        <f t="shared" si="80"/>
        <v>0</v>
      </c>
      <c r="AA84" s="245"/>
      <c r="AB84" s="251">
        <f t="shared" si="81"/>
        <v>0</v>
      </c>
      <c r="AC84" s="245"/>
      <c r="AD84" s="251">
        <f t="shared" si="82"/>
        <v>0</v>
      </c>
      <c r="AE84" s="245"/>
      <c r="AF84" s="251">
        <f t="shared" si="83"/>
        <v>0</v>
      </c>
      <c r="AG84" s="245"/>
      <c r="AH84" s="251">
        <f t="shared" si="84"/>
        <v>0</v>
      </c>
      <c r="AI84" s="253">
        <f t="shared" si="85"/>
        <v>0</v>
      </c>
      <c r="AJ84" s="183"/>
    </row>
    <row r="85" spans="1:56" x14ac:dyDescent="0.3">
      <c r="A85" s="183" t="s">
        <v>96</v>
      </c>
      <c r="B85" s="411"/>
      <c r="C85" s="411"/>
      <c r="D85" s="411"/>
      <c r="E85" s="411"/>
      <c r="F85" s="183"/>
      <c r="G85" s="183"/>
      <c r="H85" s="183"/>
      <c r="I85" s="183"/>
      <c r="J85" s="183"/>
      <c r="K85" s="183"/>
      <c r="L85" s="32"/>
      <c r="M85" s="191">
        <f>VLOOKUP(A85,Tables!D1:E6,2,0)</f>
        <v>1.1000000000000001</v>
      </c>
      <c r="N85" s="79"/>
      <c r="O85" s="189">
        <f t="shared" si="75"/>
        <v>0</v>
      </c>
      <c r="P85" s="79"/>
      <c r="Q85" s="189">
        <f t="shared" si="86"/>
        <v>0</v>
      </c>
      <c r="R85" s="79"/>
      <c r="S85" s="189">
        <f t="shared" si="76"/>
        <v>0</v>
      </c>
      <c r="T85" s="79"/>
      <c r="U85" s="189">
        <f t="shared" si="77"/>
        <v>0</v>
      </c>
      <c r="V85" s="79"/>
      <c r="W85" s="189">
        <f t="shared" si="78"/>
        <v>0</v>
      </c>
      <c r="X85" s="106">
        <f t="shared" si="79"/>
        <v>0</v>
      </c>
      <c r="Y85" s="245"/>
      <c r="Z85" s="251">
        <f t="shared" si="80"/>
        <v>0</v>
      </c>
      <c r="AA85" s="245"/>
      <c r="AB85" s="251">
        <f t="shared" si="81"/>
        <v>0</v>
      </c>
      <c r="AC85" s="245"/>
      <c r="AD85" s="251">
        <f t="shared" si="82"/>
        <v>0</v>
      </c>
      <c r="AE85" s="245"/>
      <c r="AF85" s="251">
        <f t="shared" si="83"/>
        <v>0</v>
      </c>
      <c r="AG85" s="245"/>
      <c r="AH85" s="251">
        <f t="shared" si="84"/>
        <v>0</v>
      </c>
      <c r="AI85" s="253">
        <f t="shared" si="85"/>
        <v>0</v>
      </c>
      <c r="AJ85" s="183"/>
    </row>
    <row r="86" spans="1:56" x14ac:dyDescent="0.3">
      <c r="A86" s="183" t="s">
        <v>96</v>
      </c>
      <c r="B86" s="411"/>
      <c r="C86" s="411"/>
      <c r="D86" s="411"/>
      <c r="E86" s="411"/>
      <c r="F86" s="183"/>
      <c r="G86" s="183"/>
      <c r="H86" s="183"/>
      <c r="I86" s="183"/>
      <c r="J86" s="183"/>
      <c r="K86" s="183"/>
      <c r="L86" s="32"/>
      <c r="M86" s="191">
        <f>VLOOKUP(A86,Tables!D1:E6,2,0)</f>
        <v>1.1000000000000001</v>
      </c>
      <c r="N86" s="79"/>
      <c r="O86" s="189">
        <f t="shared" si="75"/>
        <v>0</v>
      </c>
      <c r="P86" s="79"/>
      <c r="Q86" s="189">
        <f t="shared" si="86"/>
        <v>0</v>
      </c>
      <c r="R86" s="79"/>
      <c r="S86" s="189">
        <f t="shared" si="76"/>
        <v>0</v>
      </c>
      <c r="T86" s="79"/>
      <c r="U86" s="189">
        <f t="shared" si="77"/>
        <v>0</v>
      </c>
      <c r="V86" s="79"/>
      <c r="W86" s="189">
        <f t="shared" si="78"/>
        <v>0</v>
      </c>
      <c r="X86" s="106">
        <f t="shared" si="79"/>
        <v>0</v>
      </c>
      <c r="Y86" s="245"/>
      <c r="Z86" s="251">
        <f t="shared" si="80"/>
        <v>0</v>
      </c>
      <c r="AA86" s="245"/>
      <c r="AB86" s="251">
        <f t="shared" si="81"/>
        <v>0</v>
      </c>
      <c r="AC86" s="245"/>
      <c r="AD86" s="251">
        <f t="shared" si="82"/>
        <v>0</v>
      </c>
      <c r="AE86" s="245"/>
      <c r="AF86" s="251">
        <f t="shared" si="83"/>
        <v>0</v>
      </c>
      <c r="AG86" s="245"/>
      <c r="AH86" s="251">
        <f t="shared" si="84"/>
        <v>0</v>
      </c>
      <c r="AI86" s="253">
        <f t="shared" si="85"/>
        <v>0</v>
      </c>
      <c r="AJ86" s="183"/>
    </row>
    <row r="87" spans="1:56" x14ac:dyDescent="0.3">
      <c r="A87" s="183" t="s">
        <v>96</v>
      </c>
      <c r="B87" s="411"/>
      <c r="C87" s="411"/>
      <c r="D87" s="411"/>
      <c r="E87" s="411"/>
      <c r="F87" s="183"/>
      <c r="G87" s="183"/>
      <c r="H87" s="183"/>
      <c r="I87" s="183"/>
      <c r="J87" s="183"/>
      <c r="K87" s="183"/>
      <c r="L87" s="32"/>
      <c r="M87" s="191">
        <f>VLOOKUP(A87,Tables!D1:E6,2,0)</f>
        <v>1.1000000000000001</v>
      </c>
      <c r="N87" s="79"/>
      <c r="O87" s="189">
        <f t="shared" si="75"/>
        <v>0</v>
      </c>
      <c r="P87" s="79"/>
      <c r="Q87" s="189">
        <f t="shared" si="86"/>
        <v>0</v>
      </c>
      <c r="R87" s="79"/>
      <c r="S87" s="189">
        <f t="shared" si="76"/>
        <v>0</v>
      </c>
      <c r="T87" s="79"/>
      <c r="U87" s="189">
        <f t="shared" si="77"/>
        <v>0</v>
      </c>
      <c r="V87" s="79"/>
      <c r="W87" s="189">
        <f t="shared" si="78"/>
        <v>0</v>
      </c>
      <c r="X87" s="106">
        <f t="shared" si="79"/>
        <v>0</v>
      </c>
      <c r="Y87" s="245"/>
      <c r="Z87" s="251">
        <f t="shared" si="80"/>
        <v>0</v>
      </c>
      <c r="AA87" s="245"/>
      <c r="AB87" s="251">
        <f t="shared" si="81"/>
        <v>0</v>
      </c>
      <c r="AC87" s="245"/>
      <c r="AD87" s="251">
        <f t="shared" si="82"/>
        <v>0</v>
      </c>
      <c r="AE87" s="245"/>
      <c r="AF87" s="251">
        <f t="shared" si="83"/>
        <v>0</v>
      </c>
      <c r="AG87" s="245"/>
      <c r="AH87" s="251">
        <f t="shared" si="84"/>
        <v>0</v>
      </c>
      <c r="AI87" s="253">
        <f t="shared" si="85"/>
        <v>0</v>
      </c>
      <c r="AJ87" s="183"/>
    </row>
    <row r="88" spans="1:56" s="6" customFormat="1" ht="15" thickBot="1" x14ac:dyDescent="0.35">
      <c r="A88" s="183" t="s">
        <v>96</v>
      </c>
      <c r="B88" s="420"/>
      <c r="C88" s="420"/>
      <c r="D88" s="420"/>
      <c r="E88" s="420"/>
      <c r="F88" s="184"/>
      <c r="G88" s="184"/>
      <c r="H88" s="184"/>
      <c r="I88" s="184"/>
      <c r="J88" s="184"/>
      <c r="K88" s="184"/>
      <c r="L88" s="33"/>
      <c r="M88" s="191">
        <f>VLOOKUP(A88,Tables!D1:E6,2,0)</f>
        <v>1.1000000000000001</v>
      </c>
      <c r="N88" s="93"/>
      <c r="O88" s="94">
        <f t="shared" si="75"/>
        <v>0</v>
      </c>
      <c r="P88" s="93"/>
      <c r="Q88" s="94">
        <f t="shared" si="86"/>
        <v>0</v>
      </c>
      <c r="R88" s="93"/>
      <c r="S88" s="94">
        <f t="shared" si="76"/>
        <v>0</v>
      </c>
      <c r="T88" s="93"/>
      <c r="U88" s="94">
        <f t="shared" si="77"/>
        <v>0</v>
      </c>
      <c r="V88" s="93"/>
      <c r="W88" s="94">
        <f t="shared" si="78"/>
        <v>0</v>
      </c>
      <c r="X88" s="154">
        <f t="shared" si="79"/>
        <v>0</v>
      </c>
      <c r="Y88" s="250"/>
      <c r="Z88" s="252">
        <f t="shared" si="80"/>
        <v>0</v>
      </c>
      <c r="AA88" s="250"/>
      <c r="AB88" s="252">
        <f t="shared" si="81"/>
        <v>0</v>
      </c>
      <c r="AC88" s="250"/>
      <c r="AD88" s="252">
        <f t="shared" si="82"/>
        <v>0</v>
      </c>
      <c r="AE88" s="250"/>
      <c r="AF88" s="252">
        <f t="shared" si="83"/>
        <v>0</v>
      </c>
      <c r="AG88" s="250"/>
      <c r="AH88" s="252">
        <f t="shared" si="84"/>
        <v>0</v>
      </c>
      <c r="AI88" s="254">
        <f t="shared" si="85"/>
        <v>0</v>
      </c>
      <c r="AJ88" s="190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</row>
    <row r="89" spans="1:56" ht="15" thickBot="1" x14ac:dyDescent="0.35">
      <c r="A89" s="187"/>
      <c r="B89" s="374"/>
      <c r="C89" s="374"/>
      <c r="D89" s="374"/>
      <c r="E89" s="374"/>
      <c r="F89" s="374"/>
      <c r="G89" s="374"/>
      <c r="H89" s="374"/>
      <c r="I89" s="374"/>
      <c r="J89" s="374"/>
      <c r="K89" s="374" t="s">
        <v>49</v>
      </c>
      <c r="L89" s="374"/>
      <c r="M89" s="375"/>
      <c r="N89" s="187"/>
      <c r="O89" s="25">
        <f>SUM(O73:O88)</f>
        <v>0</v>
      </c>
      <c r="P89" s="187"/>
      <c r="Q89" s="25">
        <f>SUM(Q73:Q88)</f>
        <v>0</v>
      </c>
      <c r="R89" s="187"/>
      <c r="S89" s="25">
        <f>SUM(S73:S88)</f>
        <v>0</v>
      </c>
      <c r="T89" s="187"/>
      <c r="U89" s="25">
        <f>SUM(U73:U88)</f>
        <v>0</v>
      </c>
      <c r="V89" s="187"/>
      <c r="W89" s="25">
        <f>SUM(W73:W88)</f>
        <v>0</v>
      </c>
      <c r="X89" s="233">
        <f t="shared" si="79"/>
        <v>0</v>
      </c>
      <c r="Y89" s="290"/>
      <c r="Z89" s="45">
        <f>SUM(Z73:Z88)</f>
        <v>0</v>
      </c>
      <c r="AA89" s="290"/>
      <c r="AB89" s="291">
        <f>SUM(AB73:AB88)</f>
        <v>0</v>
      </c>
      <c r="AC89" s="290"/>
      <c r="AD89" s="291">
        <f>SUM(AD73:AD88)</f>
        <v>0</v>
      </c>
      <c r="AE89" s="290"/>
      <c r="AF89" s="291">
        <f>SUM(AF73:AF88)</f>
        <v>0</v>
      </c>
      <c r="AG89" s="290"/>
      <c r="AH89" s="291">
        <f>SUM(AH73:AH88)</f>
        <v>0</v>
      </c>
      <c r="AI89" s="272">
        <f>SUM(AI73:AI88)</f>
        <v>0</v>
      </c>
      <c r="AJ89" s="190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</row>
    <row r="90" spans="1:56" ht="15" thickTop="1" x14ac:dyDescent="0.3">
      <c r="A90" s="185" t="s">
        <v>50</v>
      </c>
      <c r="B90" s="486" t="s">
        <v>39</v>
      </c>
      <c r="C90" s="486"/>
      <c r="D90" s="486"/>
      <c r="E90" s="486"/>
      <c r="F90" s="419" t="s">
        <v>46</v>
      </c>
      <c r="G90" s="419"/>
      <c r="H90" s="419"/>
      <c r="I90" s="419"/>
      <c r="J90" s="419"/>
      <c r="K90" s="183"/>
      <c r="L90" s="183"/>
      <c r="M90" s="191"/>
      <c r="N90" s="397"/>
      <c r="O90" s="398"/>
      <c r="P90" s="397"/>
      <c r="Q90" s="398"/>
      <c r="R90" s="397"/>
      <c r="S90" s="398"/>
      <c r="T90" s="397"/>
      <c r="U90" s="398"/>
      <c r="V90" s="397"/>
      <c r="W90" s="398"/>
      <c r="X90" s="190"/>
      <c r="Y90" s="502"/>
      <c r="Z90" s="503"/>
      <c r="AA90" s="502"/>
      <c r="AB90" s="503"/>
      <c r="AC90" s="502"/>
      <c r="AD90" s="503"/>
      <c r="AE90" s="502"/>
      <c r="AF90" s="503"/>
      <c r="AG90" s="502"/>
      <c r="AH90" s="503"/>
      <c r="AI90" s="248"/>
      <c r="AJ90" s="190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</row>
    <row r="91" spans="1:56" x14ac:dyDescent="0.3">
      <c r="A91" s="183" t="s">
        <v>124</v>
      </c>
      <c r="B91" s="411"/>
      <c r="C91" s="411"/>
      <c r="D91" s="411"/>
      <c r="E91" s="411"/>
      <c r="F91" s="183"/>
      <c r="G91" s="183"/>
      <c r="H91" s="183"/>
      <c r="I91" s="183"/>
      <c r="J91" s="183"/>
      <c r="K91" s="183"/>
      <c r="L91" s="32"/>
      <c r="M91" s="191">
        <f>VLOOKUP(A91,Tables!D1:E6,2,0)</f>
        <v>0</v>
      </c>
      <c r="N91" s="79"/>
      <c r="O91" s="189">
        <f t="shared" ref="O91:O98" si="87">F91*L91*M91</f>
        <v>0</v>
      </c>
      <c r="P91" s="79"/>
      <c r="Q91" s="189">
        <f t="shared" ref="Q91:Q98" si="88">G91*L91*(M91^2)</f>
        <v>0</v>
      </c>
      <c r="R91" s="79"/>
      <c r="S91" s="189">
        <f t="shared" ref="S91:S98" si="89">H91*L91*(M91^3)</f>
        <v>0</v>
      </c>
      <c r="T91" s="79"/>
      <c r="U91" s="189">
        <f t="shared" ref="U91:U98" si="90">I91*L91*(M91^4)</f>
        <v>0</v>
      </c>
      <c r="V91" s="79"/>
      <c r="W91" s="189">
        <f t="shared" ref="W91:W98" si="91">J91*L91*(M91^5)</f>
        <v>0</v>
      </c>
      <c r="X91" s="188">
        <f t="shared" ref="X91:X99" si="92">SUM(W91,U91,S91,Q91,O91)</f>
        <v>0</v>
      </c>
      <c r="Y91" s="245"/>
      <c r="Z91" s="251">
        <f>F91*L91*M91</f>
        <v>0</v>
      </c>
      <c r="AA91" s="245"/>
      <c r="AB91" s="251">
        <f>G91*L91*(M91^2)</f>
        <v>0</v>
      </c>
      <c r="AC91" s="245"/>
      <c r="AD91" s="251">
        <f>H91*L91*(M91^3)</f>
        <v>0</v>
      </c>
      <c r="AE91" s="245"/>
      <c r="AF91" s="251">
        <f>I91*L91*(M91^4)</f>
        <v>0</v>
      </c>
      <c r="AG91" s="245"/>
      <c r="AH91" s="251">
        <f>J91*L91*(M91^5)</f>
        <v>0</v>
      </c>
      <c r="AI91" s="253">
        <f>SUM(Z91,AB91,AD91,AF91,AH91)</f>
        <v>0</v>
      </c>
      <c r="AJ91" s="190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</row>
    <row r="92" spans="1:56" x14ac:dyDescent="0.3">
      <c r="A92" s="183" t="s">
        <v>124</v>
      </c>
      <c r="B92" s="411"/>
      <c r="C92" s="411"/>
      <c r="D92" s="411"/>
      <c r="E92" s="411"/>
      <c r="F92" s="183"/>
      <c r="G92" s="183"/>
      <c r="H92" s="183"/>
      <c r="I92" s="183"/>
      <c r="J92" s="183"/>
      <c r="K92" s="183"/>
      <c r="L92" s="32"/>
      <c r="M92" s="191">
        <f>VLOOKUP(A92,Tables!D1:E6,2,0)</f>
        <v>0</v>
      </c>
      <c r="N92" s="79"/>
      <c r="O92" s="189">
        <f t="shared" si="87"/>
        <v>0</v>
      </c>
      <c r="P92" s="79"/>
      <c r="Q92" s="189">
        <f t="shared" si="88"/>
        <v>0</v>
      </c>
      <c r="R92" s="79"/>
      <c r="S92" s="189">
        <f t="shared" si="89"/>
        <v>0</v>
      </c>
      <c r="T92" s="79"/>
      <c r="U92" s="189">
        <f t="shared" si="90"/>
        <v>0</v>
      </c>
      <c r="V92" s="79"/>
      <c r="W92" s="189">
        <f t="shared" si="91"/>
        <v>0</v>
      </c>
      <c r="X92" s="188">
        <f t="shared" si="92"/>
        <v>0</v>
      </c>
      <c r="Y92" s="245"/>
      <c r="Z92" s="251">
        <f t="shared" ref="Z92:Z98" si="93">F92*L92*M92</f>
        <v>0</v>
      </c>
      <c r="AA92" s="245"/>
      <c r="AB92" s="251">
        <f t="shared" ref="AB92:AB98" si="94">G92*L92*(M92^2)</f>
        <v>0</v>
      </c>
      <c r="AC92" s="245"/>
      <c r="AD92" s="251">
        <f t="shared" ref="AD92:AD98" si="95">H92*L92*(M92^3)</f>
        <v>0</v>
      </c>
      <c r="AE92" s="245"/>
      <c r="AF92" s="251">
        <f t="shared" ref="AF92:AF98" si="96">I92*L92*(M92^4)</f>
        <v>0</v>
      </c>
      <c r="AG92" s="245"/>
      <c r="AH92" s="251">
        <f t="shared" ref="AH92:AH98" si="97">J92*L92*(M92^5)</f>
        <v>0</v>
      </c>
      <c r="AI92" s="253">
        <f t="shared" ref="AI92:AI98" si="98">SUM(Z92,AB92,AD92,AF92,AH92)</f>
        <v>0</v>
      </c>
      <c r="AJ92" s="190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</row>
    <row r="93" spans="1:56" x14ac:dyDescent="0.3">
      <c r="A93" s="183" t="s">
        <v>124</v>
      </c>
      <c r="B93" s="411"/>
      <c r="C93" s="411"/>
      <c r="D93" s="411"/>
      <c r="E93" s="411"/>
      <c r="F93" s="183"/>
      <c r="G93" s="183"/>
      <c r="H93" s="183"/>
      <c r="I93" s="183"/>
      <c r="J93" s="183"/>
      <c r="K93" s="190"/>
      <c r="L93" s="32"/>
      <c r="M93" s="191">
        <f>VLOOKUP(A93,Tables!D1:E6,2,0)</f>
        <v>0</v>
      </c>
      <c r="N93" s="79"/>
      <c r="O93" s="189">
        <f t="shared" si="87"/>
        <v>0</v>
      </c>
      <c r="P93" s="79"/>
      <c r="Q93" s="189">
        <f t="shared" si="88"/>
        <v>0</v>
      </c>
      <c r="R93" s="79"/>
      <c r="S93" s="189">
        <f t="shared" si="89"/>
        <v>0</v>
      </c>
      <c r="T93" s="79"/>
      <c r="U93" s="189">
        <f t="shared" si="90"/>
        <v>0</v>
      </c>
      <c r="V93" s="79"/>
      <c r="W93" s="189">
        <f t="shared" si="91"/>
        <v>0</v>
      </c>
      <c r="X93" s="188">
        <f t="shared" si="92"/>
        <v>0</v>
      </c>
      <c r="Y93" s="245"/>
      <c r="Z93" s="251">
        <f t="shared" si="93"/>
        <v>0</v>
      </c>
      <c r="AA93" s="245"/>
      <c r="AB93" s="251">
        <f t="shared" si="94"/>
        <v>0</v>
      </c>
      <c r="AC93" s="245"/>
      <c r="AD93" s="251">
        <f t="shared" si="95"/>
        <v>0</v>
      </c>
      <c r="AE93" s="245"/>
      <c r="AF93" s="251">
        <f t="shared" si="96"/>
        <v>0</v>
      </c>
      <c r="AG93" s="245"/>
      <c r="AH93" s="251">
        <f t="shared" si="97"/>
        <v>0</v>
      </c>
      <c r="AI93" s="253">
        <f t="shared" si="98"/>
        <v>0</v>
      </c>
      <c r="AJ93" s="190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</row>
    <row r="94" spans="1:56" x14ac:dyDescent="0.3">
      <c r="A94" s="183" t="s">
        <v>124</v>
      </c>
      <c r="B94" s="411"/>
      <c r="C94" s="411"/>
      <c r="D94" s="411"/>
      <c r="E94" s="411"/>
      <c r="F94" s="183"/>
      <c r="G94" s="183"/>
      <c r="H94" s="183"/>
      <c r="I94" s="183"/>
      <c r="J94" s="183"/>
      <c r="K94" s="190"/>
      <c r="L94" s="32"/>
      <c r="M94" s="191">
        <f>VLOOKUP(A94,Tables!D1:E6,2,0)</f>
        <v>0</v>
      </c>
      <c r="N94" s="79"/>
      <c r="O94" s="189">
        <f t="shared" si="87"/>
        <v>0</v>
      </c>
      <c r="P94" s="79"/>
      <c r="Q94" s="189">
        <f t="shared" si="88"/>
        <v>0</v>
      </c>
      <c r="R94" s="79"/>
      <c r="S94" s="189">
        <f t="shared" si="89"/>
        <v>0</v>
      </c>
      <c r="T94" s="79"/>
      <c r="U94" s="189">
        <f t="shared" si="90"/>
        <v>0</v>
      </c>
      <c r="V94" s="79"/>
      <c r="W94" s="189">
        <f t="shared" si="91"/>
        <v>0</v>
      </c>
      <c r="X94" s="188">
        <f t="shared" si="92"/>
        <v>0</v>
      </c>
      <c r="Y94" s="245"/>
      <c r="Z94" s="251">
        <f t="shared" si="93"/>
        <v>0</v>
      </c>
      <c r="AA94" s="245"/>
      <c r="AB94" s="251">
        <f t="shared" si="94"/>
        <v>0</v>
      </c>
      <c r="AC94" s="245"/>
      <c r="AD94" s="251">
        <f t="shared" si="95"/>
        <v>0</v>
      </c>
      <c r="AE94" s="245"/>
      <c r="AF94" s="251">
        <f t="shared" si="96"/>
        <v>0</v>
      </c>
      <c r="AG94" s="245"/>
      <c r="AH94" s="251">
        <f t="shared" si="97"/>
        <v>0</v>
      </c>
      <c r="AI94" s="253">
        <f t="shared" si="98"/>
        <v>0</v>
      </c>
      <c r="AJ94" s="190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</row>
    <row r="95" spans="1:56" x14ac:dyDescent="0.3">
      <c r="A95" s="183" t="s">
        <v>124</v>
      </c>
      <c r="B95" s="411"/>
      <c r="C95" s="411"/>
      <c r="D95" s="411"/>
      <c r="E95" s="411"/>
      <c r="F95" s="183"/>
      <c r="G95" s="183"/>
      <c r="H95" s="183"/>
      <c r="I95" s="183"/>
      <c r="J95" s="183"/>
      <c r="K95" s="183"/>
      <c r="L95" s="32"/>
      <c r="M95" s="191">
        <f>VLOOKUP(A95,Tables!D1:E6,2,0)</f>
        <v>0</v>
      </c>
      <c r="N95" s="79"/>
      <c r="O95" s="189">
        <f t="shared" si="87"/>
        <v>0</v>
      </c>
      <c r="P95" s="79"/>
      <c r="Q95" s="189">
        <f t="shared" si="88"/>
        <v>0</v>
      </c>
      <c r="R95" s="79"/>
      <c r="S95" s="189">
        <f t="shared" si="89"/>
        <v>0</v>
      </c>
      <c r="T95" s="79"/>
      <c r="U95" s="189">
        <f t="shared" si="90"/>
        <v>0</v>
      </c>
      <c r="V95" s="79"/>
      <c r="W95" s="189">
        <f t="shared" si="91"/>
        <v>0</v>
      </c>
      <c r="X95" s="188">
        <f t="shared" si="92"/>
        <v>0</v>
      </c>
      <c r="Y95" s="245"/>
      <c r="Z95" s="251">
        <f t="shared" si="93"/>
        <v>0</v>
      </c>
      <c r="AA95" s="245"/>
      <c r="AB95" s="251">
        <f t="shared" si="94"/>
        <v>0</v>
      </c>
      <c r="AC95" s="245"/>
      <c r="AD95" s="251">
        <f t="shared" si="95"/>
        <v>0</v>
      </c>
      <c r="AE95" s="245"/>
      <c r="AF95" s="251">
        <f t="shared" si="96"/>
        <v>0</v>
      </c>
      <c r="AG95" s="245"/>
      <c r="AH95" s="251">
        <f t="shared" si="97"/>
        <v>0</v>
      </c>
      <c r="AI95" s="253">
        <f t="shared" si="98"/>
        <v>0</v>
      </c>
      <c r="AJ95" s="190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</row>
    <row r="96" spans="1:56" x14ac:dyDescent="0.3">
      <c r="A96" s="183" t="s">
        <v>124</v>
      </c>
      <c r="B96" s="411"/>
      <c r="C96" s="411"/>
      <c r="D96" s="411"/>
      <c r="E96" s="411"/>
      <c r="F96" s="183"/>
      <c r="G96" s="183"/>
      <c r="H96" s="183"/>
      <c r="I96" s="183"/>
      <c r="J96" s="183"/>
      <c r="K96" s="183"/>
      <c r="L96" s="32"/>
      <c r="M96" s="191">
        <f>VLOOKUP(A96,Tables!D1:E6,2,0)</f>
        <v>0</v>
      </c>
      <c r="N96" s="79"/>
      <c r="O96" s="189">
        <f t="shared" si="87"/>
        <v>0</v>
      </c>
      <c r="P96" s="79"/>
      <c r="Q96" s="189">
        <f t="shared" si="88"/>
        <v>0</v>
      </c>
      <c r="R96" s="79"/>
      <c r="S96" s="189">
        <f t="shared" si="89"/>
        <v>0</v>
      </c>
      <c r="T96" s="79"/>
      <c r="U96" s="189">
        <f t="shared" si="90"/>
        <v>0</v>
      </c>
      <c r="V96" s="79"/>
      <c r="W96" s="189">
        <f t="shared" si="91"/>
        <v>0</v>
      </c>
      <c r="X96" s="188">
        <f t="shared" si="92"/>
        <v>0</v>
      </c>
      <c r="Y96" s="245"/>
      <c r="Z96" s="251">
        <f t="shared" si="93"/>
        <v>0</v>
      </c>
      <c r="AA96" s="245"/>
      <c r="AB96" s="251">
        <f t="shared" si="94"/>
        <v>0</v>
      </c>
      <c r="AC96" s="245"/>
      <c r="AD96" s="251">
        <f t="shared" si="95"/>
        <v>0</v>
      </c>
      <c r="AE96" s="245"/>
      <c r="AF96" s="251">
        <f t="shared" si="96"/>
        <v>0</v>
      </c>
      <c r="AG96" s="245"/>
      <c r="AH96" s="251">
        <f t="shared" si="97"/>
        <v>0</v>
      </c>
      <c r="AI96" s="253">
        <f t="shared" si="98"/>
        <v>0</v>
      </c>
      <c r="AJ96" s="190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</row>
    <row r="97" spans="1:56" x14ac:dyDescent="0.3">
      <c r="A97" s="183" t="s">
        <v>124</v>
      </c>
      <c r="B97" s="411"/>
      <c r="C97" s="411"/>
      <c r="D97" s="411"/>
      <c r="E97" s="411"/>
      <c r="F97" s="183"/>
      <c r="G97" s="183"/>
      <c r="H97" s="183"/>
      <c r="I97" s="183"/>
      <c r="J97" s="183"/>
      <c r="K97" s="183"/>
      <c r="L97" s="32"/>
      <c r="M97" s="191">
        <f>VLOOKUP(A97,Tables!D1:E6,2,0)</f>
        <v>0</v>
      </c>
      <c r="N97" s="79"/>
      <c r="O97" s="189">
        <f t="shared" si="87"/>
        <v>0</v>
      </c>
      <c r="P97" s="79"/>
      <c r="Q97" s="189">
        <f t="shared" si="88"/>
        <v>0</v>
      </c>
      <c r="R97" s="79"/>
      <c r="S97" s="189">
        <f t="shared" si="89"/>
        <v>0</v>
      </c>
      <c r="T97" s="79"/>
      <c r="U97" s="189">
        <f t="shared" si="90"/>
        <v>0</v>
      </c>
      <c r="V97" s="79"/>
      <c r="W97" s="189">
        <f t="shared" si="91"/>
        <v>0</v>
      </c>
      <c r="X97" s="188">
        <f t="shared" si="92"/>
        <v>0</v>
      </c>
      <c r="Y97" s="245"/>
      <c r="Z97" s="251">
        <f t="shared" si="93"/>
        <v>0</v>
      </c>
      <c r="AA97" s="245"/>
      <c r="AB97" s="251">
        <f t="shared" si="94"/>
        <v>0</v>
      </c>
      <c r="AC97" s="245"/>
      <c r="AD97" s="251">
        <f t="shared" si="95"/>
        <v>0</v>
      </c>
      <c r="AE97" s="245"/>
      <c r="AF97" s="251">
        <f t="shared" si="96"/>
        <v>0</v>
      </c>
      <c r="AG97" s="245"/>
      <c r="AH97" s="251">
        <f t="shared" si="97"/>
        <v>0</v>
      </c>
      <c r="AI97" s="253">
        <f t="shared" si="98"/>
        <v>0</v>
      </c>
      <c r="AJ97" s="190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</row>
    <row r="98" spans="1:56" s="6" customFormat="1" ht="15" thickBot="1" x14ac:dyDescent="0.35">
      <c r="A98" s="183" t="s">
        <v>124</v>
      </c>
      <c r="B98" s="420"/>
      <c r="C98" s="420"/>
      <c r="D98" s="420"/>
      <c r="E98" s="420"/>
      <c r="F98" s="184"/>
      <c r="G98" s="184"/>
      <c r="H98" s="184"/>
      <c r="I98" s="184"/>
      <c r="J98" s="184"/>
      <c r="K98" s="184"/>
      <c r="L98" s="33"/>
      <c r="M98" s="191">
        <f>VLOOKUP(A98,Tables!D1:E6,2,0)</f>
        <v>0</v>
      </c>
      <c r="N98" s="93"/>
      <c r="O98" s="94">
        <f t="shared" si="87"/>
        <v>0</v>
      </c>
      <c r="P98" s="93"/>
      <c r="Q98" s="94">
        <f t="shared" si="88"/>
        <v>0</v>
      </c>
      <c r="R98" s="93"/>
      <c r="S98" s="94">
        <f t="shared" si="89"/>
        <v>0</v>
      </c>
      <c r="T98" s="93"/>
      <c r="U98" s="94">
        <f t="shared" si="90"/>
        <v>0</v>
      </c>
      <c r="V98" s="93"/>
      <c r="W98" s="94">
        <f t="shared" si="91"/>
        <v>0</v>
      </c>
      <c r="X98" s="238">
        <f t="shared" si="92"/>
        <v>0</v>
      </c>
      <c r="Y98" s="250"/>
      <c r="Z98" s="252">
        <f t="shared" si="93"/>
        <v>0</v>
      </c>
      <c r="AA98" s="250"/>
      <c r="AB98" s="252">
        <f t="shared" si="94"/>
        <v>0</v>
      </c>
      <c r="AC98" s="250"/>
      <c r="AD98" s="252">
        <f t="shared" si="95"/>
        <v>0</v>
      </c>
      <c r="AE98" s="250"/>
      <c r="AF98" s="252">
        <f t="shared" si="96"/>
        <v>0</v>
      </c>
      <c r="AG98" s="250"/>
      <c r="AH98" s="252">
        <f t="shared" si="97"/>
        <v>0</v>
      </c>
      <c r="AI98" s="254">
        <f t="shared" si="98"/>
        <v>0</v>
      </c>
      <c r="AJ98" s="190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</row>
    <row r="99" spans="1:56" ht="15" thickBot="1" x14ac:dyDescent="0.35">
      <c r="A99" s="374"/>
      <c r="B99" s="374"/>
      <c r="C99" s="374"/>
      <c r="D99" s="374"/>
      <c r="E99" s="374"/>
      <c r="F99" s="374"/>
      <c r="G99" s="374"/>
      <c r="H99" s="374"/>
      <c r="I99" s="374"/>
      <c r="J99" s="374"/>
      <c r="K99" s="374" t="s">
        <v>51</v>
      </c>
      <c r="L99" s="374"/>
      <c r="M99" s="375"/>
      <c r="N99" s="187"/>
      <c r="O99" s="25">
        <f>SUM(O91:O98)</f>
        <v>0</v>
      </c>
      <c r="P99" s="187"/>
      <c r="Q99" s="25">
        <f>SUM(Q91:Q98)</f>
        <v>0</v>
      </c>
      <c r="R99" s="187"/>
      <c r="S99" s="25">
        <f>SUM(S91:S98)</f>
        <v>0</v>
      </c>
      <c r="T99" s="187"/>
      <c r="U99" s="25">
        <f>SUM(U91:U98)</f>
        <v>0</v>
      </c>
      <c r="V99" s="187"/>
      <c r="W99" s="25">
        <f>SUM(W91:W98)</f>
        <v>0</v>
      </c>
      <c r="X99" s="233">
        <f t="shared" si="92"/>
        <v>0</v>
      </c>
      <c r="Y99" s="290"/>
      <c r="Z99" s="291">
        <f>SUM(Z91:Z98)</f>
        <v>0</v>
      </c>
      <c r="AA99" s="290"/>
      <c r="AB99" s="291">
        <f>SUM(AB91:AB98)</f>
        <v>0</v>
      </c>
      <c r="AC99" s="290"/>
      <c r="AD99" s="291">
        <f>SUM(AD91:AD98)</f>
        <v>0</v>
      </c>
      <c r="AE99" s="290"/>
      <c r="AF99" s="291">
        <f>SUM(AF91:AF98)</f>
        <v>0</v>
      </c>
      <c r="AG99" s="290"/>
      <c r="AH99" s="291">
        <f>SUM(AH91:AH98)</f>
        <v>0</v>
      </c>
      <c r="AI99" s="272">
        <f>SUM(AI91:AI98)</f>
        <v>0</v>
      </c>
      <c r="AJ99" s="190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</row>
    <row r="100" spans="1:56" ht="15" thickTop="1" x14ac:dyDescent="0.3">
      <c r="A100" s="414"/>
      <c r="B100" s="414"/>
      <c r="C100" s="414"/>
      <c r="D100" s="414"/>
      <c r="E100" s="414"/>
      <c r="F100" s="414"/>
      <c r="G100" s="414"/>
      <c r="H100" s="414"/>
      <c r="I100" s="414"/>
      <c r="J100" s="414"/>
      <c r="K100" s="414"/>
      <c r="L100" s="414"/>
      <c r="M100" s="415"/>
      <c r="N100" s="389"/>
      <c r="O100" s="390"/>
      <c r="P100" s="389"/>
      <c r="Q100" s="390"/>
      <c r="R100" s="389"/>
      <c r="S100" s="390"/>
      <c r="T100" s="389"/>
      <c r="U100" s="390"/>
      <c r="V100" s="389"/>
      <c r="W100" s="390"/>
      <c r="X100" s="239"/>
      <c r="Y100" s="504"/>
      <c r="Z100" s="505"/>
      <c r="AA100" s="504"/>
      <c r="AB100" s="505"/>
      <c r="AC100" s="504"/>
      <c r="AD100" s="505"/>
      <c r="AE100" s="504"/>
      <c r="AF100" s="505"/>
      <c r="AG100" s="504"/>
      <c r="AH100" s="505"/>
      <c r="AI100" s="248"/>
      <c r="AJ100" s="190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</row>
    <row r="101" spans="1:56" ht="15" thickBot="1" x14ac:dyDescent="0.35">
      <c r="A101" s="193"/>
      <c r="B101" s="193"/>
      <c r="C101" s="193"/>
      <c r="D101" s="193"/>
      <c r="E101" s="193"/>
      <c r="F101" s="193"/>
      <c r="G101" s="193"/>
      <c r="H101" s="193"/>
      <c r="I101" s="193"/>
      <c r="J101" s="424" t="s">
        <v>52</v>
      </c>
      <c r="K101" s="425"/>
      <c r="L101" s="425"/>
      <c r="M101" s="194"/>
      <c r="N101" s="193"/>
      <c r="O101" s="95">
        <f>O89+O99</f>
        <v>0</v>
      </c>
      <c r="P101" s="193"/>
      <c r="Q101" s="95">
        <f>Q89+Q99</f>
        <v>0</v>
      </c>
      <c r="R101" s="193"/>
      <c r="S101" s="95">
        <f>S89+S99</f>
        <v>0</v>
      </c>
      <c r="T101" s="193"/>
      <c r="U101" s="95">
        <f>U89+U99</f>
        <v>0</v>
      </c>
      <c r="V101" s="193"/>
      <c r="W101" s="95">
        <f>W89+W99</f>
        <v>0</v>
      </c>
      <c r="X101" s="240">
        <f>X89+X99</f>
        <v>0</v>
      </c>
      <c r="Y101" s="284"/>
      <c r="Z101" s="96">
        <f>Z99+Z89</f>
        <v>0</v>
      </c>
      <c r="AA101" s="284"/>
      <c r="AB101" s="96">
        <f>AB89+AB99</f>
        <v>0</v>
      </c>
      <c r="AC101" s="284"/>
      <c r="AD101" s="96">
        <f>AD99+AD89</f>
        <v>0</v>
      </c>
      <c r="AE101" s="284"/>
      <c r="AF101" s="96">
        <f>AF89+AF99</f>
        <v>0</v>
      </c>
      <c r="AG101" s="284"/>
      <c r="AH101" s="96">
        <f>AH89+AH99</f>
        <v>0</v>
      </c>
      <c r="AI101" s="285">
        <f>AI89+AI99</f>
        <v>0</v>
      </c>
      <c r="AJ101" s="183"/>
    </row>
    <row r="102" spans="1:56" x14ac:dyDescent="0.3">
      <c r="A102" s="541"/>
      <c r="B102" s="541"/>
      <c r="C102" s="541"/>
      <c r="D102" s="541"/>
      <c r="E102" s="541"/>
      <c r="F102" s="541"/>
      <c r="G102" s="541"/>
      <c r="H102" s="541"/>
      <c r="I102" s="541"/>
      <c r="J102" s="541"/>
      <c r="K102" s="541"/>
      <c r="L102" s="541"/>
      <c r="M102" s="396"/>
      <c r="N102" s="395"/>
      <c r="O102" s="396"/>
      <c r="P102" s="395"/>
      <c r="Q102" s="396"/>
      <c r="R102" s="395"/>
      <c r="S102" s="396"/>
      <c r="T102" s="395"/>
      <c r="U102" s="396"/>
      <c r="V102" s="395"/>
      <c r="W102" s="396"/>
      <c r="X102" s="190"/>
      <c r="Y102" s="500"/>
      <c r="Z102" s="412"/>
      <c r="AA102" s="500"/>
      <c r="AB102" s="412"/>
      <c r="AC102" s="500"/>
      <c r="AD102" s="412"/>
      <c r="AE102" s="500"/>
      <c r="AF102" s="412"/>
      <c r="AG102" s="500"/>
      <c r="AH102" s="412"/>
      <c r="AI102" s="248"/>
      <c r="AJ102" s="183"/>
    </row>
    <row r="103" spans="1:56" x14ac:dyDescent="0.3">
      <c r="A103" s="419" t="s">
        <v>55</v>
      </c>
      <c r="B103" s="419"/>
      <c r="C103" s="419"/>
      <c r="D103" s="419" t="s">
        <v>39</v>
      </c>
      <c r="E103" s="419"/>
      <c r="F103" s="419"/>
      <c r="G103" s="419"/>
      <c r="H103" s="419"/>
      <c r="I103" s="419"/>
      <c r="J103" s="419"/>
      <c r="K103" s="419"/>
      <c r="L103" s="419"/>
      <c r="M103" s="423"/>
      <c r="N103" s="391"/>
      <c r="O103" s="392"/>
      <c r="P103" s="391"/>
      <c r="Q103" s="392"/>
      <c r="R103" s="391"/>
      <c r="S103" s="392"/>
      <c r="T103" s="391"/>
      <c r="U103" s="392"/>
      <c r="V103" s="391"/>
      <c r="W103" s="392"/>
      <c r="X103" s="106">
        <f t="shared" ref="X103:X118" si="99">SUM(N103:W103)</f>
        <v>0</v>
      </c>
      <c r="Y103" s="510"/>
      <c r="Z103" s="511"/>
      <c r="AA103" s="510"/>
      <c r="AB103" s="511"/>
      <c r="AC103" s="510"/>
      <c r="AD103" s="511"/>
      <c r="AE103" s="510"/>
      <c r="AF103" s="511"/>
      <c r="AG103" s="510"/>
      <c r="AH103" s="511"/>
      <c r="AI103" s="253">
        <f>SUM(Y103:AH103)</f>
        <v>0</v>
      </c>
      <c r="AJ103" s="183"/>
    </row>
    <row r="104" spans="1:56" x14ac:dyDescent="0.3">
      <c r="A104" s="411" t="s">
        <v>63</v>
      </c>
      <c r="B104" s="411"/>
      <c r="C104" s="411"/>
      <c r="D104" s="411"/>
      <c r="E104" s="411"/>
      <c r="F104" s="411"/>
      <c r="G104" s="411"/>
      <c r="H104" s="411"/>
      <c r="I104" s="411"/>
      <c r="J104" s="411"/>
      <c r="K104" s="411"/>
      <c r="L104" s="411"/>
      <c r="M104" s="379"/>
      <c r="N104" s="391"/>
      <c r="O104" s="392"/>
      <c r="P104" s="391"/>
      <c r="Q104" s="392"/>
      <c r="R104" s="391"/>
      <c r="S104" s="392"/>
      <c r="T104" s="391"/>
      <c r="U104" s="392"/>
      <c r="V104" s="391"/>
      <c r="W104" s="392"/>
      <c r="X104" s="106">
        <f t="shared" si="99"/>
        <v>0</v>
      </c>
      <c r="Y104" s="510"/>
      <c r="Z104" s="511"/>
      <c r="AA104" s="510"/>
      <c r="AB104" s="511"/>
      <c r="AC104" s="510"/>
      <c r="AD104" s="511"/>
      <c r="AE104" s="510"/>
      <c r="AF104" s="511"/>
      <c r="AG104" s="510"/>
      <c r="AH104" s="511"/>
      <c r="AI104" s="253">
        <f t="shared" ref="AI104:AI118" si="100">SUM(Y104:AH104)</f>
        <v>0</v>
      </c>
      <c r="AJ104" s="183"/>
    </row>
    <row r="105" spans="1:56" x14ac:dyDescent="0.3">
      <c r="A105" s="411" t="s">
        <v>63</v>
      </c>
      <c r="B105" s="411"/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379"/>
      <c r="N105" s="391"/>
      <c r="O105" s="392"/>
      <c r="P105" s="391"/>
      <c r="Q105" s="392"/>
      <c r="R105" s="391"/>
      <c r="S105" s="392"/>
      <c r="T105" s="391"/>
      <c r="U105" s="392"/>
      <c r="V105" s="391"/>
      <c r="W105" s="392"/>
      <c r="X105" s="106">
        <f t="shared" si="99"/>
        <v>0</v>
      </c>
      <c r="Y105" s="510"/>
      <c r="Z105" s="511"/>
      <c r="AA105" s="510"/>
      <c r="AB105" s="511"/>
      <c r="AC105" s="510"/>
      <c r="AD105" s="511"/>
      <c r="AE105" s="510"/>
      <c r="AF105" s="511"/>
      <c r="AG105" s="510"/>
      <c r="AH105" s="511"/>
      <c r="AI105" s="253">
        <f t="shared" si="100"/>
        <v>0</v>
      </c>
      <c r="AJ105" s="183"/>
    </row>
    <row r="106" spans="1:56" x14ac:dyDescent="0.3">
      <c r="A106" s="411" t="s">
        <v>63</v>
      </c>
      <c r="B106" s="411"/>
      <c r="C106" s="411"/>
      <c r="D106" s="411"/>
      <c r="E106" s="411"/>
      <c r="F106" s="411"/>
      <c r="G106" s="411"/>
      <c r="H106" s="411"/>
      <c r="I106" s="411"/>
      <c r="J106" s="411"/>
      <c r="K106" s="411"/>
      <c r="L106" s="411"/>
      <c r="M106" s="379"/>
      <c r="N106" s="391"/>
      <c r="O106" s="392"/>
      <c r="P106" s="391"/>
      <c r="Q106" s="392"/>
      <c r="R106" s="391"/>
      <c r="S106" s="392"/>
      <c r="T106" s="391"/>
      <c r="U106" s="392"/>
      <c r="V106" s="391"/>
      <c r="W106" s="392"/>
      <c r="X106" s="106">
        <f t="shared" si="99"/>
        <v>0</v>
      </c>
      <c r="Y106" s="510"/>
      <c r="Z106" s="511"/>
      <c r="AA106" s="510"/>
      <c r="AB106" s="511"/>
      <c r="AC106" s="510"/>
      <c r="AD106" s="511"/>
      <c r="AE106" s="510"/>
      <c r="AF106" s="511"/>
      <c r="AG106" s="510"/>
      <c r="AH106" s="511"/>
      <c r="AI106" s="253">
        <f t="shared" si="100"/>
        <v>0</v>
      </c>
      <c r="AJ106" s="183"/>
    </row>
    <row r="107" spans="1:56" x14ac:dyDescent="0.3">
      <c r="A107" s="411" t="s">
        <v>63</v>
      </c>
      <c r="B107" s="411"/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379"/>
      <c r="N107" s="391"/>
      <c r="O107" s="392"/>
      <c r="P107" s="391"/>
      <c r="Q107" s="392"/>
      <c r="R107" s="391"/>
      <c r="S107" s="392"/>
      <c r="T107" s="391"/>
      <c r="U107" s="392"/>
      <c r="V107" s="391"/>
      <c r="W107" s="392"/>
      <c r="X107" s="106">
        <f t="shared" si="99"/>
        <v>0</v>
      </c>
      <c r="Y107" s="510"/>
      <c r="Z107" s="511"/>
      <c r="AA107" s="510"/>
      <c r="AB107" s="511"/>
      <c r="AC107" s="510"/>
      <c r="AD107" s="511"/>
      <c r="AE107" s="510"/>
      <c r="AF107" s="511"/>
      <c r="AG107" s="510"/>
      <c r="AH107" s="511"/>
      <c r="AI107" s="253">
        <f t="shared" si="100"/>
        <v>0</v>
      </c>
      <c r="AJ107" s="183"/>
    </row>
    <row r="108" spans="1:56" x14ac:dyDescent="0.3">
      <c r="A108" s="411" t="s">
        <v>63</v>
      </c>
      <c r="B108" s="411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379"/>
      <c r="N108" s="391"/>
      <c r="O108" s="392"/>
      <c r="P108" s="391"/>
      <c r="Q108" s="392"/>
      <c r="R108" s="391"/>
      <c r="S108" s="392"/>
      <c r="T108" s="391"/>
      <c r="U108" s="392"/>
      <c r="V108" s="391"/>
      <c r="W108" s="392"/>
      <c r="X108" s="106">
        <f t="shared" si="99"/>
        <v>0</v>
      </c>
      <c r="Y108" s="510"/>
      <c r="Z108" s="511"/>
      <c r="AA108" s="510"/>
      <c r="AB108" s="511"/>
      <c r="AC108" s="510"/>
      <c r="AD108" s="511"/>
      <c r="AE108" s="510"/>
      <c r="AF108" s="511"/>
      <c r="AG108" s="510"/>
      <c r="AH108" s="511"/>
      <c r="AI108" s="253">
        <f t="shared" si="100"/>
        <v>0</v>
      </c>
      <c r="AJ108" s="183"/>
    </row>
    <row r="109" spans="1:56" x14ac:dyDescent="0.3">
      <c r="A109" s="411" t="s">
        <v>63</v>
      </c>
      <c r="B109" s="411"/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379"/>
      <c r="N109" s="391"/>
      <c r="O109" s="392"/>
      <c r="P109" s="391"/>
      <c r="Q109" s="392"/>
      <c r="R109" s="391"/>
      <c r="S109" s="392"/>
      <c r="T109" s="391"/>
      <c r="U109" s="392"/>
      <c r="V109" s="391"/>
      <c r="W109" s="392"/>
      <c r="X109" s="106">
        <f t="shared" si="99"/>
        <v>0</v>
      </c>
      <c r="Y109" s="510"/>
      <c r="Z109" s="511"/>
      <c r="AA109" s="510"/>
      <c r="AB109" s="511"/>
      <c r="AC109" s="510"/>
      <c r="AD109" s="511"/>
      <c r="AE109" s="510"/>
      <c r="AF109" s="511"/>
      <c r="AG109" s="510"/>
      <c r="AH109" s="511"/>
      <c r="AI109" s="253">
        <f t="shared" si="100"/>
        <v>0</v>
      </c>
      <c r="AJ109" s="183"/>
    </row>
    <row r="110" spans="1:56" x14ac:dyDescent="0.3">
      <c r="A110" s="411" t="s">
        <v>63</v>
      </c>
      <c r="B110" s="411"/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379"/>
      <c r="N110" s="391"/>
      <c r="O110" s="392"/>
      <c r="P110" s="391"/>
      <c r="Q110" s="392"/>
      <c r="R110" s="391"/>
      <c r="S110" s="392"/>
      <c r="T110" s="391"/>
      <c r="U110" s="392"/>
      <c r="V110" s="391"/>
      <c r="W110" s="392"/>
      <c r="X110" s="106">
        <f t="shared" si="99"/>
        <v>0</v>
      </c>
      <c r="Y110" s="510"/>
      <c r="Z110" s="511"/>
      <c r="AA110" s="510"/>
      <c r="AB110" s="511"/>
      <c r="AC110" s="510"/>
      <c r="AD110" s="511"/>
      <c r="AE110" s="510"/>
      <c r="AF110" s="511"/>
      <c r="AG110" s="510"/>
      <c r="AH110" s="511"/>
      <c r="AI110" s="253">
        <f t="shared" si="100"/>
        <v>0</v>
      </c>
      <c r="AJ110" s="183"/>
    </row>
    <row r="111" spans="1:56" x14ac:dyDescent="0.3">
      <c r="A111" s="411" t="s">
        <v>63</v>
      </c>
      <c r="B111" s="411"/>
      <c r="C111" s="411"/>
      <c r="D111" s="411"/>
      <c r="E111" s="411"/>
      <c r="F111" s="411"/>
      <c r="G111" s="411"/>
      <c r="H111" s="411"/>
      <c r="I111" s="411"/>
      <c r="J111" s="411"/>
      <c r="K111" s="411"/>
      <c r="L111" s="411"/>
      <c r="M111" s="379"/>
      <c r="N111" s="391"/>
      <c r="O111" s="392"/>
      <c r="P111" s="391"/>
      <c r="Q111" s="392"/>
      <c r="R111" s="391"/>
      <c r="S111" s="392"/>
      <c r="T111" s="391"/>
      <c r="U111" s="392"/>
      <c r="V111" s="391"/>
      <c r="W111" s="392"/>
      <c r="X111" s="106">
        <f t="shared" si="99"/>
        <v>0</v>
      </c>
      <c r="Y111" s="510"/>
      <c r="Z111" s="511"/>
      <c r="AA111" s="510"/>
      <c r="AB111" s="511"/>
      <c r="AC111" s="510"/>
      <c r="AD111" s="511"/>
      <c r="AE111" s="510"/>
      <c r="AF111" s="511"/>
      <c r="AG111" s="510"/>
      <c r="AH111" s="511"/>
      <c r="AI111" s="253">
        <f t="shared" si="100"/>
        <v>0</v>
      </c>
      <c r="AJ111" s="183"/>
    </row>
    <row r="112" spans="1:56" x14ac:dyDescent="0.3">
      <c r="A112" s="411" t="s">
        <v>63</v>
      </c>
      <c r="B112" s="411"/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379"/>
      <c r="N112" s="391"/>
      <c r="O112" s="392"/>
      <c r="P112" s="391"/>
      <c r="Q112" s="392"/>
      <c r="R112" s="391"/>
      <c r="S112" s="392"/>
      <c r="T112" s="391"/>
      <c r="U112" s="392"/>
      <c r="V112" s="391"/>
      <c r="W112" s="392"/>
      <c r="X112" s="106">
        <f t="shared" si="99"/>
        <v>0</v>
      </c>
      <c r="Y112" s="510"/>
      <c r="Z112" s="511"/>
      <c r="AA112" s="510"/>
      <c r="AB112" s="511"/>
      <c r="AC112" s="510"/>
      <c r="AD112" s="511"/>
      <c r="AE112" s="510"/>
      <c r="AF112" s="511"/>
      <c r="AG112" s="510"/>
      <c r="AH112" s="511"/>
      <c r="AI112" s="253">
        <f t="shared" si="100"/>
        <v>0</v>
      </c>
      <c r="AJ112" s="183"/>
    </row>
    <row r="113" spans="1:36" x14ac:dyDescent="0.3">
      <c r="A113" s="411" t="s">
        <v>63</v>
      </c>
      <c r="B113" s="411"/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379"/>
      <c r="N113" s="391"/>
      <c r="O113" s="392"/>
      <c r="P113" s="391"/>
      <c r="Q113" s="392"/>
      <c r="R113" s="391"/>
      <c r="S113" s="392"/>
      <c r="T113" s="391"/>
      <c r="U113" s="392"/>
      <c r="V113" s="391"/>
      <c r="W113" s="392"/>
      <c r="X113" s="106">
        <f t="shared" si="99"/>
        <v>0</v>
      </c>
      <c r="Y113" s="510"/>
      <c r="Z113" s="511"/>
      <c r="AA113" s="510"/>
      <c r="AB113" s="511"/>
      <c r="AC113" s="510"/>
      <c r="AD113" s="511"/>
      <c r="AE113" s="510"/>
      <c r="AF113" s="511"/>
      <c r="AG113" s="510"/>
      <c r="AH113" s="511"/>
      <c r="AI113" s="253">
        <f t="shared" si="100"/>
        <v>0</v>
      </c>
      <c r="AJ113" s="183"/>
    </row>
    <row r="114" spans="1:36" x14ac:dyDescent="0.3">
      <c r="A114" s="411" t="s">
        <v>63</v>
      </c>
      <c r="B114" s="411"/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379"/>
      <c r="N114" s="391"/>
      <c r="O114" s="392"/>
      <c r="P114" s="391"/>
      <c r="Q114" s="392"/>
      <c r="R114" s="391"/>
      <c r="S114" s="392"/>
      <c r="T114" s="391"/>
      <c r="U114" s="392"/>
      <c r="V114" s="391"/>
      <c r="W114" s="392"/>
      <c r="X114" s="106">
        <f t="shared" si="99"/>
        <v>0</v>
      </c>
      <c r="Y114" s="510"/>
      <c r="Z114" s="511"/>
      <c r="AA114" s="510"/>
      <c r="AB114" s="511"/>
      <c r="AC114" s="510"/>
      <c r="AD114" s="511"/>
      <c r="AE114" s="510"/>
      <c r="AF114" s="511"/>
      <c r="AG114" s="510"/>
      <c r="AH114" s="511"/>
      <c r="AI114" s="253">
        <f t="shared" si="100"/>
        <v>0</v>
      </c>
      <c r="AJ114" s="183"/>
    </row>
    <row r="115" spans="1:36" x14ac:dyDescent="0.3">
      <c r="A115" s="411" t="s">
        <v>63</v>
      </c>
      <c r="B115" s="411"/>
      <c r="C115" s="411"/>
      <c r="D115" s="411"/>
      <c r="E115" s="411"/>
      <c r="F115" s="411"/>
      <c r="G115" s="411"/>
      <c r="H115" s="411"/>
      <c r="I115" s="411"/>
      <c r="J115" s="411"/>
      <c r="K115" s="411"/>
      <c r="L115" s="411"/>
      <c r="M115" s="379"/>
      <c r="N115" s="391"/>
      <c r="O115" s="392"/>
      <c r="P115" s="391"/>
      <c r="Q115" s="392"/>
      <c r="R115" s="391"/>
      <c r="S115" s="392"/>
      <c r="T115" s="391"/>
      <c r="U115" s="392"/>
      <c r="V115" s="391"/>
      <c r="W115" s="392"/>
      <c r="X115" s="106">
        <f t="shared" si="99"/>
        <v>0</v>
      </c>
      <c r="Y115" s="510"/>
      <c r="Z115" s="511"/>
      <c r="AA115" s="510"/>
      <c r="AB115" s="511"/>
      <c r="AC115" s="510"/>
      <c r="AD115" s="511"/>
      <c r="AE115" s="510"/>
      <c r="AF115" s="511"/>
      <c r="AG115" s="510"/>
      <c r="AH115" s="511"/>
      <c r="AI115" s="253">
        <f t="shared" si="100"/>
        <v>0</v>
      </c>
      <c r="AJ115" s="183"/>
    </row>
    <row r="116" spans="1:36" x14ac:dyDescent="0.3">
      <c r="A116" s="411" t="s">
        <v>63</v>
      </c>
      <c r="B116" s="411"/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379"/>
      <c r="N116" s="391"/>
      <c r="O116" s="392"/>
      <c r="P116" s="391"/>
      <c r="Q116" s="392"/>
      <c r="R116" s="391"/>
      <c r="S116" s="392"/>
      <c r="T116" s="391"/>
      <c r="U116" s="392"/>
      <c r="V116" s="391"/>
      <c r="W116" s="392"/>
      <c r="X116" s="106">
        <f t="shared" si="99"/>
        <v>0</v>
      </c>
      <c r="Y116" s="510"/>
      <c r="Z116" s="511"/>
      <c r="AA116" s="510"/>
      <c r="AB116" s="511"/>
      <c r="AC116" s="510"/>
      <c r="AD116" s="511"/>
      <c r="AE116" s="510"/>
      <c r="AF116" s="511"/>
      <c r="AG116" s="510"/>
      <c r="AH116" s="511"/>
      <c r="AI116" s="253">
        <f t="shared" si="100"/>
        <v>0</v>
      </c>
      <c r="AJ116" s="183"/>
    </row>
    <row r="117" spans="1:36" x14ac:dyDescent="0.3">
      <c r="A117" s="411" t="s">
        <v>63</v>
      </c>
      <c r="B117" s="411"/>
      <c r="C117" s="411"/>
      <c r="D117" s="411"/>
      <c r="E117" s="411"/>
      <c r="F117" s="411"/>
      <c r="G117" s="411"/>
      <c r="H117" s="411"/>
      <c r="I117" s="411"/>
      <c r="J117" s="411"/>
      <c r="K117" s="411"/>
      <c r="L117" s="411"/>
      <c r="M117" s="379"/>
      <c r="N117" s="391"/>
      <c r="O117" s="392"/>
      <c r="P117" s="391"/>
      <c r="Q117" s="392"/>
      <c r="R117" s="391"/>
      <c r="S117" s="392"/>
      <c r="T117" s="391"/>
      <c r="U117" s="392"/>
      <c r="V117" s="391"/>
      <c r="W117" s="392"/>
      <c r="X117" s="106">
        <f t="shared" si="99"/>
        <v>0</v>
      </c>
      <c r="Y117" s="510"/>
      <c r="Z117" s="511"/>
      <c r="AA117" s="510"/>
      <c r="AB117" s="511"/>
      <c r="AC117" s="510"/>
      <c r="AD117" s="511"/>
      <c r="AE117" s="510"/>
      <c r="AF117" s="511"/>
      <c r="AG117" s="510"/>
      <c r="AH117" s="511"/>
      <c r="AI117" s="253">
        <f t="shared" si="100"/>
        <v>0</v>
      </c>
      <c r="AJ117" s="183"/>
    </row>
    <row r="118" spans="1:36" ht="15" thickBot="1" x14ac:dyDescent="0.35">
      <c r="A118" s="411" t="s">
        <v>63</v>
      </c>
      <c r="B118" s="411"/>
      <c r="C118" s="411"/>
      <c r="D118" s="410"/>
      <c r="E118" s="410"/>
      <c r="F118" s="410"/>
      <c r="G118" s="410"/>
      <c r="H118" s="410"/>
      <c r="I118" s="410"/>
      <c r="J118" s="410"/>
      <c r="K118" s="410"/>
      <c r="L118" s="410"/>
      <c r="M118" s="379"/>
      <c r="N118" s="391"/>
      <c r="O118" s="392"/>
      <c r="P118" s="391"/>
      <c r="Q118" s="392"/>
      <c r="R118" s="391"/>
      <c r="S118" s="392"/>
      <c r="T118" s="391"/>
      <c r="U118" s="392"/>
      <c r="V118" s="391"/>
      <c r="W118" s="392"/>
      <c r="X118" s="106">
        <f t="shared" si="99"/>
        <v>0</v>
      </c>
      <c r="Y118" s="506"/>
      <c r="Z118" s="507"/>
      <c r="AA118" s="506"/>
      <c r="AB118" s="507"/>
      <c r="AC118" s="506"/>
      <c r="AD118" s="507"/>
      <c r="AE118" s="506"/>
      <c r="AF118" s="507"/>
      <c r="AG118" s="506"/>
      <c r="AH118" s="507"/>
      <c r="AI118" s="253">
        <f t="shared" si="100"/>
        <v>0</v>
      </c>
      <c r="AJ118" s="183"/>
    </row>
    <row r="119" spans="1:36" s="64" customFormat="1" ht="15" thickBot="1" x14ac:dyDescent="0.35">
      <c r="A119" s="452"/>
      <c r="B119" s="452"/>
      <c r="C119" s="452"/>
      <c r="D119" s="452"/>
      <c r="E119" s="452"/>
      <c r="F119" s="452"/>
      <c r="G119" s="452"/>
      <c r="H119" s="452"/>
      <c r="I119" s="453"/>
      <c r="J119" s="454" t="s">
        <v>56</v>
      </c>
      <c r="K119" s="455"/>
      <c r="L119" s="455"/>
      <c r="M119" s="456"/>
      <c r="N119" s="241"/>
      <c r="O119" s="130">
        <f>SUM(N103:O118)</f>
        <v>0</v>
      </c>
      <c r="P119" s="342"/>
      <c r="Q119" s="130">
        <f>SUM(P103:Q118)</f>
        <v>0</v>
      </c>
      <c r="R119" s="342"/>
      <c r="S119" s="130">
        <f>SUM(R103:S118)</f>
        <v>0</v>
      </c>
      <c r="T119" s="342"/>
      <c r="U119" s="130">
        <f>SUM(T103:U118)</f>
        <v>0</v>
      </c>
      <c r="V119" s="241"/>
      <c r="W119" s="130">
        <f>SUM(V103:W118)</f>
        <v>0</v>
      </c>
      <c r="X119" s="241">
        <f>SUM(X103:X118)</f>
        <v>0</v>
      </c>
      <c r="Y119" s="508">
        <f>SUM(Y103:Z118)</f>
        <v>0</v>
      </c>
      <c r="Z119" s="509"/>
      <c r="AA119" s="508">
        <f>SUM(AA103:AB118)</f>
        <v>0</v>
      </c>
      <c r="AB119" s="509"/>
      <c r="AC119" s="508">
        <f>SUM(AC103:AD118)</f>
        <v>0</v>
      </c>
      <c r="AD119" s="509"/>
      <c r="AE119" s="508">
        <f>SUM(AE103:AF118)</f>
        <v>0</v>
      </c>
      <c r="AF119" s="509"/>
      <c r="AG119" s="508">
        <f>SUM(AG103:AH118)</f>
        <v>0</v>
      </c>
      <c r="AH119" s="509"/>
      <c r="AI119" s="294">
        <f>SUM(AI103:AI118)</f>
        <v>0</v>
      </c>
      <c r="AJ119" s="63"/>
    </row>
    <row r="120" spans="1:36" ht="15.6" thickTop="1" thickBot="1" x14ac:dyDescent="0.35">
      <c r="A120" s="185" t="s">
        <v>57</v>
      </c>
      <c r="B120" s="410"/>
      <c r="C120" s="410"/>
      <c r="D120" s="410"/>
      <c r="E120" s="410"/>
      <c r="F120" s="410"/>
      <c r="G120" s="410"/>
      <c r="H120" s="410"/>
      <c r="I120" s="410"/>
      <c r="J120" s="410"/>
      <c r="K120" s="410"/>
      <c r="L120" s="410"/>
      <c r="M120" s="379"/>
      <c r="N120" s="387"/>
      <c r="O120" s="388"/>
      <c r="P120" s="387"/>
      <c r="Q120" s="388"/>
      <c r="R120" s="387"/>
      <c r="S120" s="388"/>
      <c r="T120" s="387"/>
      <c r="U120" s="388"/>
      <c r="V120" s="387"/>
      <c r="W120" s="388"/>
      <c r="X120" s="129"/>
      <c r="Y120" s="502"/>
      <c r="Z120" s="503"/>
      <c r="AA120" s="502"/>
      <c r="AB120" s="503"/>
      <c r="AC120" s="502"/>
      <c r="AD120" s="503"/>
      <c r="AE120" s="502"/>
      <c r="AF120" s="503"/>
      <c r="AG120" s="502"/>
      <c r="AH120" s="503"/>
      <c r="AI120" s="248"/>
      <c r="AJ120" s="183"/>
    </row>
    <row r="121" spans="1:36" x14ac:dyDescent="0.3">
      <c r="A121" s="183">
        <v>1</v>
      </c>
      <c r="B121" s="422"/>
      <c r="C121" s="422"/>
      <c r="D121" s="422"/>
      <c r="E121" s="422"/>
      <c r="F121" s="422"/>
      <c r="G121" s="422"/>
      <c r="H121" s="422"/>
      <c r="I121" s="422"/>
      <c r="J121" s="422"/>
      <c r="K121" s="422"/>
      <c r="L121" s="422"/>
      <c r="M121" s="400"/>
      <c r="N121" s="446"/>
      <c r="O121" s="447"/>
      <c r="P121" s="446"/>
      <c r="Q121" s="447"/>
      <c r="R121" s="446"/>
      <c r="S121" s="447"/>
      <c r="T121" s="446"/>
      <c r="U121" s="447"/>
      <c r="V121" s="446"/>
      <c r="W121" s="447"/>
      <c r="X121" s="242"/>
      <c r="Y121" s="510"/>
      <c r="Z121" s="511"/>
      <c r="AA121" s="529"/>
      <c r="AB121" s="530"/>
      <c r="AC121" s="510"/>
      <c r="AD121" s="511"/>
      <c r="AE121" s="510"/>
      <c r="AF121" s="511"/>
      <c r="AG121" s="510"/>
      <c r="AH121" s="511"/>
      <c r="AI121" s="253">
        <f>SUM(Y121:AH121)</f>
        <v>0</v>
      </c>
      <c r="AJ121" s="183"/>
    </row>
    <row r="122" spans="1:36" x14ac:dyDescent="0.3">
      <c r="A122" s="183">
        <v>2</v>
      </c>
      <c r="B122" s="410"/>
      <c r="C122" s="410"/>
      <c r="D122" s="410"/>
      <c r="E122" s="410"/>
      <c r="F122" s="410"/>
      <c r="G122" s="410"/>
      <c r="H122" s="410"/>
      <c r="I122" s="410"/>
      <c r="J122" s="410"/>
      <c r="K122" s="410"/>
      <c r="L122" s="410"/>
      <c r="M122" s="379"/>
      <c r="N122" s="391"/>
      <c r="O122" s="392"/>
      <c r="P122" s="391"/>
      <c r="Q122" s="392"/>
      <c r="R122" s="391"/>
      <c r="S122" s="392"/>
      <c r="T122" s="391"/>
      <c r="U122" s="392"/>
      <c r="V122" s="391"/>
      <c r="W122" s="392"/>
      <c r="X122" s="106"/>
      <c r="Y122" s="510"/>
      <c r="Z122" s="511"/>
      <c r="AA122" s="529"/>
      <c r="AB122" s="530"/>
      <c r="AC122" s="510"/>
      <c r="AD122" s="511"/>
      <c r="AE122" s="510"/>
      <c r="AF122" s="511"/>
      <c r="AG122" s="510"/>
      <c r="AH122" s="511"/>
      <c r="AI122" s="253">
        <f t="shared" ref="AI122:AI126" si="101">SUM(Y122:AH122)</f>
        <v>0</v>
      </c>
      <c r="AJ122" s="183"/>
    </row>
    <row r="123" spans="1:36" x14ac:dyDescent="0.3">
      <c r="A123" s="183">
        <v>3</v>
      </c>
      <c r="B123" s="411"/>
      <c r="C123" s="411"/>
      <c r="D123" s="411"/>
      <c r="E123" s="411"/>
      <c r="F123" s="411"/>
      <c r="G123" s="411"/>
      <c r="H123" s="411"/>
      <c r="I123" s="411"/>
      <c r="J123" s="411"/>
      <c r="K123" s="411"/>
      <c r="L123" s="411"/>
      <c r="M123" s="379"/>
      <c r="N123" s="391"/>
      <c r="O123" s="392"/>
      <c r="P123" s="391"/>
      <c r="Q123" s="392"/>
      <c r="R123" s="391"/>
      <c r="S123" s="392"/>
      <c r="T123" s="391"/>
      <c r="U123" s="392"/>
      <c r="V123" s="391"/>
      <c r="W123" s="392"/>
      <c r="X123" s="106"/>
      <c r="Y123" s="510"/>
      <c r="Z123" s="511"/>
      <c r="AA123" s="529"/>
      <c r="AB123" s="530"/>
      <c r="AC123" s="510"/>
      <c r="AD123" s="511"/>
      <c r="AE123" s="510"/>
      <c r="AF123" s="511"/>
      <c r="AG123" s="510"/>
      <c r="AH123" s="511"/>
      <c r="AI123" s="253">
        <f t="shared" si="101"/>
        <v>0</v>
      </c>
      <c r="AJ123" s="183"/>
    </row>
    <row r="124" spans="1:36" x14ac:dyDescent="0.3">
      <c r="A124" s="183">
        <v>4</v>
      </c>
      <c r="B124" s="411"/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379"/>
      <c r="N124" s="391"/>
      <c r="O124" s="392"/>
      <c r="P124" s="391"/>
      <c r="Q124" s="392"/>
      <c r="R124" s="391"/>
      <c r="S124" s="392"/>
      <c r="T124" s="391"/>
      <c r="U124" s="392"/>
      <c r="V124" s="391"/>
      <c r="W124" s="392"/>
      <c r="X124" s="106"/>
      <c r="Y124" s="510"/>
      <c r="Z124" s="511"/>
      <c r="AA124" s="529"/>
      <c r="AB124" s="530"/>
      <c r="AC124" s="510"/>
      <c r="AD124" s="511"/>
      <c r="AE124" s="510"/>
      <c r="AF124" s="511"/>
      <c r="AG124" s="510"/>
      <c r="AH124" s="511"/>
      <c r="AI124" s="253">
        <f t="shared" si="101"/>
        <v>0</v>
      </c>
      <c r="AJ124" s="183"/>
    </row>
    <row r="125" spans="1:36" x14ac:dyDescent="0.3">
      <c r="A125" s="183"/>
      <c r="B125" s="411"/>
      <c r="C125" s="411"/>
      <c r="D125" s="411"/>
      <c r="E125" s="411"/>
      <c r="F125" s="411"/>
      <c r="G125" s="411"/>
      <c r="H125" s="411"/>
      <c r="I125" s="411"/>
      <c r="J125" s="411"/>
      <c r="K125" s="411"/>
      <c r="L125" s="411"/>
      <c r="M125" s="379"/>
      <c r="N125" s="92"/>
      <c r="O125" s="189"/>
      <c r="P125" s="92"/>
      <c r="Q125" s="189"/>
      <c r="R125" s="92"/>
      <c r="S125" s="189"/>
      <c r="T125" s="92"/>
      <c r="U125" s="189"/>
      <c r="V125" s="92"/>
      <c r="W125" s="189"/>
      <c r="X125" s="106"/>
      <c r="Y125" s="510"/>
      <c r="Z125" s="511"/>
      <c r="AA125" s="529"/>
      <c r="AB125" s="530"/>
      <c r="AC125" s="510"/>
      <c r="AD125" s="511"/>
      <c r="AE125" s="510"/>
      <c r="AF125" s="511"/>
      <c r="AG125" s="510"/>
      <c r="AH125" s="511"/>
      <c r="AI125" s="253">
        <f t="shared" si="101"/>
        <v>0</v>
      </c>
      <c r="AJ125" s="183"/>
    </row>
    <row r="126" spans="1:36" ht="15" thickBot="1" x14ac:dyDescent="0.35">
      <c r="A126" s="411"/>
      <c r="B126" s="411"/>
      <c r="C126" s="411"/>
      <c r="D126" s="411"/>
      <c r="E126" s="411"/>
      <c r="F126" s="411"/>
      <c r="G126" s="411"/>
      <c r="H126" s="411"/>
      <c r="I126" s="411"/>
      <c r="J126" s="379"/>
      <c r="K126" s="457" t="s">
        <v>58</v>
      </c>
      <c r="L126" s="458"/>
      <c r="M126" s="459"/>
      <c r="N126" s="133"/>
      <c r="O126" s="55">
        <f>SUM(N121:O125)</f>
        <v>0</v>
      </c>
      <c r="P126" s="133"/>
      <c r="Q126" s="98">
        <f>SUM(P121:Q125)</f>
        <v>0</v>
      </c>
      <c r="R126" s="133"/>
      <c r="S126" s="98">
        <f>SUM(R121:S125)</f>
        <v>0</v>
      </c>
      <c r="T126" s="134"/>
      <c r="U126" s="98">
        <f>SUM(T121:U125)</f>
        <v>0</v>
      </c>
      <c r="V126" s="133"/>
      <c r="W126" s="98">
        <f>SUM(V121:W125)</f>
        <v>0</v>
      </c>
      <c r="X126" s="134">
        <f>SUM(X121:X125)</f>
        <v>0</v>
      </c>
      <c r="Y126" s="527">
        <f>SUM(Y121:Z125)</f>
        <v>0</v>
      </c>
      <c r="Z126" s="528"/>
      <c r="AA126" s="527">
        <f t="shared" ref="AA126" si="102">SUM(AA121:AB125)</f>
        <v>0</v>
      </c>
      <c r="AB126" s="528"/>
      <c r="AC126" s="527">
        <f t="shared" ref="AC126" si="103">SUM(AC121:AD125)</f>
        <v>0</v>
      </c>
      <c r="AD126" s="528"/>
      <c r="AE126" s="527">
        <f t="shared" ref="AE126" si="104">SUM(AE121:AF125)</f>
        <v>0</v>
      </c>
      <c r="AF126" s="528"/>
      <c r="AG126" s="527">
        <f t="shared" ref="AG126" si="105">SUM(AG121:AH125)</f>
        <v>0</v>
      </c>
      <c r="AH126" s="528"/>
      <c r="AI126" s="294">
        <f t="shared" si="101"/>
        <v>0</v>
      </c>
      <c r="AJ126" s="183"/>
    </row>
    <row r="127" spans="1:36" ht="15.6" thickTop="1" thickBot="1" x14ac:dyDescent="0.35">
      <c r="A127" s="444"/>
      <c r="B127" s="444"/>
      <c r="C127" s="444"/>
      <c r="D127" s="444"/>
      <c r="E127" s="444"/>
      <c r="F127" s="444"/>
      <c r="G127" s="444"/>
      <c r="H127" s="444"/>
      <c r="I127" s="444"/>
      <c r="J127" s="444"/>
      <c r="K127" s="444"/>
      <c r="L127" s="444"/>
      <c r="M127" s="445"/>
      <c r="N127" s="389"/>
      <c r="O127" s="390"/>
      <c r="P127" s="389"/>
      <c r="Q127" s="390"/>
      <c r="R127" s="389"/>
      <c r="S127" s="390"/>
      <c r="T127" s="389"/>
      <c r="U127" s="390"/>
      <c r="V127" s="389"/>
      <c r="W127" s="390"/>
      <c r="X127" s="190"/>
      <c r="Y127" s="498"/>
      <c r="Z127" s="499"/>
      <c r="AA127" s="498"/>
      <c r="AB127" s="499"/>
      <c r="AC127" s="498"/>
      <c r="AD127" s="499"/>
      <c r="AE127" s="498"/>
      <c r="AF127" s="499"/>
      <c r="AG127" s="498"/>
      <c r="AH127" s="499"/>
      <c r="AI127" s="248"/>
      <c r="AJ127" s="183"/>
    </row>
    <row r="128" spans="1:36" ht="15" thickBot="1" x14ac:dyDescent="0.35">
      <c r="A128" s="212"/>
      <c r="B128" s="213"/>
      <c r="C128" s="213"/>
      <c r="D128" s="213"/>
      <c r="E128" s="213"/>
      <c r="F128" s="213"/>
      <c r="G128" s="214"/>
      <c r="H128" s="449" t="s">
        <v>59</v>
      </c>
      <c r="I128" s="450"/>
      <c r="J128" s="450"/>
      <c r="K128" s="450"/>
      <c r="L128" s="450"/>
      <c r="M128" s="451"/>
      <c r="N128" s="212"/>
      <c r="O128" s="139">
        <f>O119+O126</f>
        <v>0</v>
      </c>
      <c r="P128" s="213"/>
      <c r="Q128" s="139">
        <f>Q119+Q126</f>
        <v>0</v>
      </c>
      <c r="R128" s="213"/>
      <c r="S128" s="139">
        <f>S119+S126</f>
        <v>0</v>
      </c>
      <c r="T128" s="213"/>
      <c r="U128" s="139">
        <f>U119+U126</f>
        <v>0</v>
      </c>
      <c r="V128" s="213"/>
      <c r="W128" s="139">
        <f>W119+W126</f>
        <v>0</v>
      </c>
      <c r="X128" s="144">
        <f>X119+X126</f>
        <v>0</v>
      </c>
      <c r="Y128" s="297"/>
      <c r="Z128" s="298">
        <f>Y126+Y119</f>
        <v>0</v>
      </c>
      <c r="AA128" s="297"/>
      <c r="AB128" s="298">
        <f>AA119+AA126</f>
        <v>0</v>
      </c>
      <c r="AC128" s="297"/>
      <c r="AD128" s="298">
        <f>AC119+AC126</f>
        <v>0</v>
      </c>
      <c r="AE128" s="297"/>
      <c r="AF128" s="298">
        <f>AE119+AE126</f>
        <v>0</v>
      </c>
      <c r="AG128" s="297"/>
      <c r="AH128" s="298">
        <f>AG126+AG119</f>
        <v>0</v>
      </c>
      <c r="AI128" s="299">
        <f>AI119+AI126</f>
        <v>0</v>
      </c>
      <c r="AJ128" s="183"/>
    </row>
    <row r="129" spans="1:36" x14ac:dyDescent="0.3">
      <c r="A129" s="460" t="s">
        <v>60</v>
      </c>
      <c r="B129" s="460"/>
      <c r="C129" s="460" t="s">
        <v>39</v>
      </c>
      <c r="D129" s="460"/>
      <c r="E129" s="460"/>
      <c r="F129" s="460"/>
      <c r="G129" s="460"/>
      <c r="H129" s="460"/>
      <c r="I129" s="460"/>
      <c r="J129" s="460"/>
      <c r="K129" s="460"/>
      <c r="L129" s="460"/>
      <c r="M129" s="465"/>
      <c r="N129" s="382"/>
      <c r="O129" s="383"/>
      <c r="P129" s="382"/>
      <c r="Q129" s="383"/>
      <c r="R129" s="382"/>
      <c r="S129" s="383"/>
      <c r="T129" s="382"/>
      <c r="U129" s="383"/>
      <c r="V129" s="382"/>
      <c r="W129" s="383"/>
      <c r="X129" s="190"/>
      <c r="Y129" s="496"/>
      <c r="Z129" s="497"/>
      <c r="AA129" s="496"/>
      <c r="AB129" s="497"/>
      <c r="AC129" s="496"/>
      <c r="AD129" s="497"/>
      <c r="AE129" s="496"/>
      <c r="AF129" s="497"/>
      <c r="AG129" s="496"/>
      <c r="AH129" s="497"/>
      <c r="AI129" s="248"/>
      <c r="AJ129" s="183"/>
    </row>
    <row r="130" spans="1:36" x14ac:dyDescent="0.3">
      <c r="A130" s="411" t="s">
        <v>62</v>
      </c>
      <c r="B130" s="411"/>
      <c r="C130" s="411"/>
      <c r="D130" s="411"/>
      <c r="E130" s="411"/>
      <c r="F130" s="411"/>
      <c r="G130" s="411"/>
      <c r="H130" s="411"/>
      <c r="I130" s="411"/>
      <c r="J130" s="411"/>
      <c r="K130" s="411"/>
      <c r="L130" s="411"/>
      <c r="M130" s="379"/>
      <c r="N130" s="391"/>
      <c r="O130" s="392"/>
      <c r="P130" s="391"/>
      <c r="Q130" s="392"/>
      <c r="R130" s="391"/>
      <c r="S130" s="392"/>
      <c r="T130" s="391"/>
      <c r="U130" s="392"/>
      <c r="V130" s="391"/>
      <c r="W130" s="392"/>
      <c r="X130" s="106"/>
      <c r="Y130" s="510"/>
      <c r="Z130" s="511"/>
      <c r="AA130" s="510"/>
      <c r="AB130" s="511"/>
      <c r="AC130" s="510"/>
      <c r="AD130" s="511"/>
      <c r="AE130" s="510"/>
      <c r="AF130" s="511"/>
      <c r="AG130" s="510"/>
      <c r="AH130" s="511"/>
      <c r="AI130" s="253">
        <f>SUM(Y130:AH130)</f>
        <v>0</v>
      </c>
      <c r="AJ130" s="183"/>
    </row>
    <row r="131" spans="1:36" x14ac:dyDescent="0.3">
      <c r="A131" s="411" t="s">
        <v>62</v>
      </c>
      <c r="B131" s="411"/>
      <c r="C131" s="411"/>
      <c r="D131" s="411"/>
      <c r="E131" s="411"/>
      <c r="F131" s="411"/>
      <c r="G131" s="411"/>
      <c r="H131" s="411"/>
      <c r="I131" s="411"/>
      <c r="J131" s="411"/>
      <c r="K131" s="411"/>
      <c r="L131" s="411"/>
      <c r="M131" s="379"/>
      <c r="N131" s="391"/>
      <c r="O131" s="392"/>
      <c r="P131" s="391"/>
      <c r="Q131" s="392"/>
      <c r="R131" s="391"/>
      <c r="S131" s="392"/>
      <c r="T131" s="391"/>
      <c r="U131" s="392"/>
      <c r="V131" s="391"/>
      <c r="W131" s="392"/>
      <c r="X131" s="106"/>
      <c r="Y131" s="510"/>
      <c r="Z131" s="511"/>
      <c r="AA131" s="510"/>
      <c r="AB131" s="511"/>
      <c r="AC131" s="510"/>
      <c r="AD131" s="511"/>
      <c r="AE131" s="510"/>
      <c r="AF131" s="511"/>
      <c r="AG131" s="510"/>
      <c r="AH131" s="511"/>
      <c r="AI131" s="253">
        <f t="shared" ref="AI131:AI148" si="106">SUM(Y131:AH131)</f>
        <v>0</v>
      </c>
      <c r="AJ131" s="183"/>
    </row>
    <row r="132" spans="1:36" x14ac:dyDescent="0.3">
      <c r="A132" s="411" t="s">
        <v>62</v>
      </c>
      <c r="B132" s="411"/>
      <c r="C132" s="411"/>
      <c r="D132" s="411"/>
      <c r="E132" s="411"/>
      <c r="F132" s="411"/>
      <c r="G132" s="411"/>
      <c r="H132" s="411"/>
      <c r="I132" s="411"/>
      <c r="J132" s="411"/>
      <c r="K132" s="411"/>
      <c r="L132" s="411"/>
      <c r="M132" s="379"/>
      <c r="N132" s="391"/>
      <c r="O132" s="392"/>
      <c r="P132" s="391"/>
      <c r="Q132" s="392"/>
      <c r="R132" s="391"/>
      <c r="S132" s="392"/>
      <c r="T132" s="391"/>
      <c r="U132" s="392"/>
      <c r="V132" s="391"/>
      <c r="W132" s="392"/>
      <c r="X132" s="106"/>
      <c r="Y132" s="510"/>
      <c r="Z132" s="511"/>
      <c r="AA132" s="510"/>
      <c r="AB132" s="511"/>
      <c r="AC132" s="510"/>
      <c r="AD132" s="511"/>
      <c r="AE132" s="510"/>
      <c r="AF132" s="511"/>
      <c r="AG132" s="510"/>
      <c r="AH132" s="511"/>
      <c r="AI132" s="253">
        <f t="shared" si="106"/>
        <v>0</v>
      </c>
      <c r="AJ132" s="183"/>
    </row>
    <row r="133" spans="1:36" x14ac:dyDescent="0.3">
      <c r="A133" s="411" t="s">
        <v>62</v>
      </c>
      <c r="B133" s="411"/>
      <c r="C133" s="411"/>
      <c r="D133" s="411"/>
      <c r="E133" s="411"/>
      <c r="F133" s="411"/>
      <c r="G133" s="411"/>
      <c r="H133" s="411"/>
      <c r="I133" s="411"/>
      <c r="J133" s="411"/>
      <c r="K133" s="411"/>
      <c r="L133" s="411"/>
      <c r="M133" s="379"/>
      <c r="N133" s="391"/>
      <c r="O133" s="392"/>
      <c r="P133" s="391"/>
      <c r="Q133" s="392"/>
      <c r="R133" s="391"/>
      <c r="S133" s="392"/>
      <c r="T133" s="391"/>
      <c r="U133" s="392"/>
      <c r="V133" s="391"/>
      <c r="W133" s="392"/>
      <c r="X133" s="106"/>
      <c r="Y133" s="510"/>
      <c r="Z133" s="511"/>
      <c r="AA133" s="510"/>
      <c r="AB133" s="511"/>
      <c r="AC133" s="510"/>
      <c r="AD133" s="511"/>
      <c r="AE133" s="510"/>
      <c r="AF133" s="511"/>
      <c r="AG133" s="510"/>
      <c r="AH133" s="511"/>
      <c r="AI133" s="253">
        <f t="shared" si="106"/>
        <v>0</v>
      </c>
      <c r="AJ133" s="183"/>
    </row>
    <row r="134" spans="1:36" x14ac:dyDescent="0.3">
      <c r="A134" s="411" t="s">
        <v>62</v>
      </c>
      <c r="B134" s="411"/>
      <c r="C134" s="411"/>
      <c r="D134" s="411"/>
      <c r="E134" s="411"/>
      <c r="F134" s="411"/>
      <c r="G134" s="411"/>
      <c r="H134" s="411"/>
      <c r="I134" s="411"/>
      <c r="J134" s="411"/>
      <c r="K134" s="411"/>
      <c r="L134" s="411"/>
      <c r="M134" s="379"/>
      <c r="N134" s="391"/>
      <c r="O134" s="392"/>
      <c r="P134" s="391"/>
      <c r="Q134" s="392"/>
      <c r="R134" s="391"/>
      <c r="S134" s="392"/>
      <c r="T134" s="391"/>
      <c r="U134" s="392"/>
      <c r="V134" s="391"/>
      <c r="W134" s="392"/>
      <c r="X134" s="106"/>
      <c r="Y134" s="510"/>
      <c r="Z134" s="511"/>
      <c r="AA134" s="510"/>
      <c r="AB134" s="511"/>
      <c r="AC134" s="510"/>
      <c r="AD134" s="511"/>
      <c r="AE134" s="510"/>
      <c r="AF134" s="511"/>
      <c r="AG134" s="510"/>
      <c r="AH134" s="511"/>
      <c r="AI134" s="253">
        <f t="shared" si="106"/>
        <v>0</v>
      </c>
      <c r="AJ134" s="183"/>
    </row>
    <row r="135" spans="1:36" x14ac:dyDescent="0.3">
      <c r="A135" s="411" t="s">
        <v>62</v>
      </c>
      <c r="B135" s="411"/>
      <c r="C135" s="411"/>
      <c r="D135" s="411"/>
      <c r="E135" s="411"/>
      <c r="F135" s="411"/>
      <c r="G135" s="411"/>
      <c r="H135" s="411"/>
      <c r="I135" s="411"/>
      <c r="J135" s="411"/>
      <c r="K135" s="411"/>
      <c r="L135" s="411"/>
      <c r="M135" s="379"/>
      <c r="N135" s="391"/>
      <c r="O135" s="392"/>
      <c r="P135" s="391"/>
      <c r="Q135" s="392"/>
      <c r="R135" s="391"/>
      <c r="S135" s="392"/>
      <c r="T135" s="391"/>
      <c r="U135" s="392"/>
      <c r="V135" s="391"/>
      <c r="W135" s="392"/>
      <c r="X135" s="106"/>
      <c r="Y135" s="510"/>
      <c r="Z135" s="511"/>
      <c r="AA135" s="510"/>
      <c r="AB135" s="511"/>
      <c r="AC135" s="510"/>
      <c r="AD135" s="511"/>
      <c r="AE135" s="510"/>
      <c r="AF135" s="511"/>
      <c r="AG135" s="510"/>
      <c r="AH135" s="511"/>
      <c r="AI135" s="253">
        <f t="shared" si="106"/>
        <v>0</v>
      </c>
      <c r="AJ135" s="183"/>
    </row>
    <row r="136" spans="1:36" x14ac:dyDescent="0.3">
      <c r="A136" s="411" t="s">
        <v>62</v>
      </c>
      <c r="B136" s="411"/>
      <c r="C136" s="411"/>
      <c r="D136" s="411"/>
      <c r="E136" s="411"/>
      <c r="F136" s="411"/>
      <c r="G136" s="411"/>
      <c r="H136" s="411"/>
      <c r="I136" s="411"/>
      <c r="J136" s="411"/>
      <c r="K136" s="411"/>
      <c r="L136" s="411"/>
      <c r="M136" s="379"/>
      <c r="N136" s="391"/>
      <c r="O136" s="392"/>
      <c r="P136" s="391"/>
      <c r="Q136" s="392"/>
      <c r="R136" s="391"/>
      <c r="S136" s="392"/>
      <c r="T136" s="391"/>
      <c r="U136" s="392"/>
      <c r="V136" s="391"/>
      <c r="W136" s="392"/>
      <c r="X136" s="106"/>
      <c r="Y136" s="510"/>
      <c r="Z136" s="511"/>
      <c r="AA136" s="510"/>
      <c r="AB136" s="511"/>
      <c r="AC136" s="510"/>
      <c r="AD136" s="511"/>
      <c r="AE136" s="510"/>
      <c r="AF136" s="511"/>
      <c r="AG136" s="510"/>
      <c r="AH136" s="511"/>
      <c r="AI136" s="253">
        <f t="shared" si="106"/>
        <v>0</v>
      </c>
      <c r="AJ136" s="183"/>
    </row>
    <row r="137" spans="1:36" x14ac:dyDescent="0.3">
      <c r="A137" s="411" t="s">
        <v>62</v>
      </c>
      <c r="B137" s="411"/>
      <c r="C137" s="411"/>
      <c r="D137" s="411"/>
      <c r="E137" s="411"/>
      <c r="F137" s="411"/>
      <c r="G137" s="411"/>
      <c r="H137" s="411"/>
      <c r="I137" s="411"/>
      <c r="J137" s="411"/>
      <c r="K137" s="411"/>
      <c r="L137" s="411"/>
      <c r="M137" s="379"/>
      <c r="N137" s="391"/>
      <c r="O137" s="392"/>
      <c r="P137" s="391"/>
      <c r="Q137" s="392"/>
      <c r="R137" s="391"/>
      <c r="S137" s="392"/>
      <c r="T137" s="391"/>
      <c r="U137" s="392"/>
      <c r="V137" s="391"/>
      <c r="W137" s="392"/>
      <c r="X137" s="106"/>
      <c r="Y137" s="510"/>
      <c r="Z137" s="511"/>
      <c r="AA137" s="510"/>
      <c r="AB137" s="511"/>
      <c r="AC137" s="510"/>
      <c r="AD137" s="511"/>
      <c r="AE137" s="510"/>
      <c r="AF137" s="511"/>
      <c r="AG137" s="510"/>
      <c r="AH137" s="511"/>
      <c r="AI137" s="253">
        <f t="shared" si="106"/>
        <v>0</v>
      </c>
      <c r="AJ137" s="183"/>
    </row>
    <row r="138" spans="1:36" x14ac:dyDescent="0.3">
      <c r="A138" s="411" t="s">
        <v>62</v>
      </c>
      <c r="B138" s="411"/>
      <c r="C138" s="411"/>
      <c r="D138" s="411"/>
      <c r="E138" s="411"/>
      <c r="F138" s="411"/>
      <c r="G138" s="411"/>
      <c r="H138" s="411"/>
      <c r="I138" s="411"/>
      <c r="J138" s="411"/>
      <c r="K138" s="411"/>
      <c r="L138" s="411"/>
      <c r="M138" s="379"/>
      <c r="N138" s="391"/>
      <c r="O138" s="392"/>
      <c r="P138" s="391"/>
      <c r="Q138" s="392"/>
      <c r="R138" s="391"/>
      <c r="S138" s="392"/>
      <c r="T138" s="391"/>
      <c r="U138" s="392"/>
      <c r="V138" s="391"/>
      <c r="W138" s="392"/>
      <c r="X138" s="106"/>
      <c r="Y138" s="510"/>
      <c r="Z138" s="511"/>
      <c r="AA138" s="510"/>
      <c r="AB138" s="511"/>
      <c r="AC138" s="510"/>
      <c r="AD138" s="511"/>
      <c r="AE138" s="510"/>
      <c r="AF138" s="511"/>
      <c r="AG138" s="510"/>
      <c r="AH138" s="511"/>
      <c r="AI138" s="253">
        <f t="shared" si="106"/>
        <v>0</v>
      </c>
      <c r="AJ138" s="183"/>
    </row>
    <row r="139" spans="1:36" x14ac:dyDescent="0.3">
      <c r="A139" s="411" t="s">
        <v>62</v>
      </c>
      <c r="B139" s="411"/>
      <c r="C139" s="411"/>
      <c r="D139" s="411"/>
      <c r="E139" s="411"/>
      <c r="F139" s="411"/>
      <c r="G139" s="411"/>
      <c r="H139" s="411"/>
      <c r="I139" s="411"/>
      <c r="J139" s="411"/>
      <c r="K139" s="411"/>
      <c r="L139" s="411"/>
      <c r="M139" s="379"/>
      <c r="N139" s="391"/>
      <c r="O139" s="392"/>
      <c r="P139" s="391"/>
      <c r="Q139" s="392"/>
      <c r="R139" s="391"/>
      <c r="S139" s="392"/>
      <c r="T139" s="391"/>
      <c r="U139" s="392"/>
      <c r="V139" s="391"/>
      <c r="W139" s="392"/>
      <c r="X139" s="106"/>
      <c r="Y139" s="510"/>
      <c r="Z139" s="511"/>
      <c r="AA139" s="510"/>
      <c r="AB139" s="511"/>
      <c r="AC139" s="510"/>
      <c r="AD139" s="511"/>
      <c r="AE139" s="510"/>
      <c r="AF139" s="511"/>
      <c r="AG139" s="510"/>
      <c r="AH139" s="511"/>
      <c r="AI139" s="253">
        <f t="shared" si="106"/>
        <v>0</v>
      </c>
      <c r="AJ139" s="183"/>
    </row>
    <row r="140" spans="1:36" x14ac:dyDescent="0.3">
      <c r="A140" s="411" t="s">
        <v>62</v>
      </c>
      <c r="B140" s="411"/>
      <c r="C140" s="461"/>
      <c r="D140" s="461"/>
      <c r="E140" s="461"/>
      <c r="F140" s="461"/>
      <c r="G140" s="461"/>
      <c r="H140" s="461"/>
      <c r="I140" s="461"/>
      <c r="J140" s="461"/>
      <c r="K140" s="461"/>
      <c r="L140" s="461"/>
      <c r="M140" s="462"/>
      <c r="N140" s="393"/>
      <c r="O140" s="394"/>
      <c r="P140" s="393"/>
      <c r="Q140" s="394"/>
      <c r="R140" s="393"/>
      <c r="S140" s="394"/>
      <c r="T140" s="393"/>
      <c r="U140" s="394"/>
      <c r="V140" s="393"/>
      <c r="W140" s="394"/>
      <c r="X140" s="220"/>
      <c r="Y140" s="510"/>
      <c r="Z140" s="511"/>
      <c r="AA140" s="510"/>
      <c r="AB140" s="511"/>
      <c r="AC140" s="510"/>
      <c r="AD140" s="511"/>
      <c r="AE140" s="510"/>
      <c r="AF140" s="511"/>
      <c r="AG140" s="510"/>
      <c r="AH140" s="511"/>
      <c r="AI140" s="253">
        <f t="shared" si="106"/>
        <v>0</v>
      </c>
      <c r="AJ140" s="183"/>
    </row>
    <row r="141" spans="1:36" x14ac:dyDescent="0.3">
      <c r="A141" s="411" t="s">
        <v>62</v>
      </c>
      <c r="B141" s="411"/>
      <c r="C141" s="461"/>
      <c r="D141" s="461"/>
      <c r="E141" s="461"/>
      <c r="F141" s="461"/>
      <c r="G141" s="461"/>
      <c r="H141" s="461"/>
      <c r="I141" s="461"/>
      <c r="J141" s="461"/>
      <c r="K141" s="461"/>
      <c r="L141" s="461"/>
      <c r="M141" s="462"/>
      <c r="N141" s="393"/>
      <c r="O141" s="394"/>
      <c r="P141" s="393"/>
      <c r="Q141" s="394"/>
      <c r="R141" s="393"/>
      <c r="S141" s="394"/>
      <c r="T141" s="393"/>
      <c r="U141" s="394"/>
      <c r="V141" s="393"/>
      <c r="W141" s="394"/>
      <c r="X141" s="220"/>
      <c r="Y141" s="510"/>
      <c r="Z141" s="511"/>
      <c r="AA141" s="510"/>
      <c r="AB141" s="511"/>
      <c r="AC141" s="510"/>
      <c r="AD141" s="511"/>
      <c r="AE141" s="510"/>
      <c r="AF141" s="511"/>
      <c r="AG141" s="510"/>
      <c r="AH141" s="511"/>
      <c r="AI141" s="253">
        <f t="shared" si="106"/>
        <v>0</v>
      </c>
      <c r="AJ141" s="183"/>
    </row>
    <row r="142" spans="1:36" x14ac:dyDescent="0.3">
      <c r="A142" s="411" t="s">
        <v>62</v>
      </c>
      <c r="B142" s="411"/>
      <c r="C142" s="461"/>
      <c r="D142" s="461"/>
      <c r="E142" s="461"/>
      <c r="F142" s="461"/>
      <c r="G142" s="461"/>
      <c r="H142" s="461"/>
      <c r="I142" s="461"/>
      <c r="J142" s="461"/>
      <c r="K142" s="461"/>
      <c r="L142" s="461"/>
      <c r="M142" s="462"/>
      <c r="N142" s="393"/>
      <c r="O142" s="394"/>
      <c r="P142" s="393"/>
      <c r="Q142" s="394"/>
      <c r="R142" s="393"/>
      <c r="S142" s="394"/>
      <c r="T142" s="393"/>
      <c r="U142" s="394"/>
      <c r="V142" s="393"/>
      <c r="W142" s="394"/>
      <c r="X142" s="220"/>
      <c r="Y142" s="510"/>
      <c r="Z142" s="511"/>
      <c r="AA142" s="510"/>
      <c r="AB142" s="511"/>
      <c r="AC142" s="510"/>
      <c r="AD142" s="511"/>
      <c r="AE142" s="510"/>
      <c r="AF142" s="511"/>
      <c r="AG142" s="510"/>
      <c r="AH142" s="511"/>
      <c r="AI142" s="253">
        <f t="shared" si="106"/>
        <v>0</v>
      </c>
      <c r="AJ142" s="183"/>
    </row>
    <row r="143" spans="1:36" x14ac:dyDescent="0.3">
      <c r="A143" s="411" t="s">
        <v>62</v>
      </c>
      <c r="B143" s="411"/>
      <c r="C143" s="461"/>
      <c r="D143" s="461"/>
      <c r="E143" s="461"/>
      <c r="F143" s="461"/>
      <c r="G143" s="461"/>
      <c r="H143" s="461"/>
      <c r="I143" s="461"/>
      <c r="J143" s="461"/>
      <c r="K143" s="461"/>
      <c r="L143" s="461"/>
      <c r="M143" s="462"/>
      <c r="N143" s="393"/>
      <c r="O143" s="394"/>
      <c r="P143" s="393"/>
      <c r="Q143" s="394"/>
      <c r="R143" s="393"/>
      <c r="S143" s="394"/>
      <c r="T143" s="393"/>
      <c r="U143" s="394"/>
      <c r="V143" s="393"/>
      <c r="W143" s="394"/>
      <c r="X143" s="220"/>
      <c r="Y143" s="510"/>
      <c r="Z143" s="511"/>
      <c r="AA143" s="510"/>
      <c r="AB143" s="511"/>
      <c r="AC143" s="510"/>
      <c r="AD143" s="511"/>
      <c r="AE143" s="510"/>
      <c r="AF143" s="511"/>
      <c r="AG143" s="510"/>
      <c r="AH143" s="511"/>
      <c r="AI143" s="253">
        <f t="shared" si="106"/>
        <v>0</v>
      </c>
      <c r="AJ143" s="183"/>
    </row>
    <row r="144" spans="1:36" x14ac:dyDescent="0.3">
      <c r="A144" s="411" t="s">
        <v>62</v>
      </c>
      <c r="B144" s="411"/>
      <c r="C144" s="461"/>
      <c r="D144" s="461"/>
      <c r="E144" s="461"/>
      <c r="F144" s="461"/>
      <c r="G144" s="461"/>
      <c r="H144" s="461"/>
      <c r="I144" s="461"/>
      <c r="J144" s="461"/>
      <c r="K144" s="461"/>
      <c r="L144" s="461"/>
      <c r="M144" s="462"/>
      <c r="N144" s="393"/>
      <c r="O144" s="394"/>
      <c r="P144" s="393"/>
      <c r="Q144" s="394"/>
      <c r="R144" s="393"/>
      <c r="S144" s="394"/>
      <c r="T144" s="393"/>
      <c r="U144" s="394"/>
      <c r="V144" s="393"/>
      <c r="W144" s="394"/>
      <c r="X144" s="220"/>
      <c r="Y144" s="510"/>
      <c r="Z144" s="511"/>
      <c r="AA144" s="510"/>
      <c r="AB144" s="511"/>
      <c r="AC144" s="510"/>
      <c r="AD144" s="511"/>
      <c r="AE144" s="510"/>
      <c r="AF144" s="511"/>
      <c r="AG144" s="510"/>
      <c r="AH144" s="511"/>
      <c r="AI144" s="253">
        <f t="shared" si="106"/>
        <v>0</v>
      </c>
      <c r="AJ144" s="183"/>
    </row>
    <row r="145" spans="1:36" x14ac:dyDescent="0.3">
      <c r="A145" s="411" t="s">
        <v>62</v>
      </c>
      <c r="B145" s="411"/>
      <c r="C145" s="461"/>
      <c r="D145" s="461"/>
      <c r="E145" s="461"/>
      <c r="F145" s="461"/>
      <c r="G145" s="461"/>
      <c r="H145" s="461"/>
      <c r="I145" s="461"/>
      <c r="J145" s="461"/>
      <c r="K145" s="461"/>
      <c r="L145" s="461"/>
      <c r="M145" s="462"/>
      <c r="N145" s="393"/>
      <c r="O145" s="394"/>
      <c r="P145" s="393"/>
      <c r="Q145" s="394"/>
      <c r="R145" s="393"/>
      <c r="S145" s="394"/>
      <c r="T145" s="393"/>
      <c r="U145" s="394"/>
      <c r="V145" s="393"/>
      <c r="W145" s="394"/>
      <c r="X145" s="220"/>
      <c r="Y145" s="510"/>
      <c r="Z145" s="511"/>
      <c r="AA145" s="510"/>
      <c r="AB145" s="511"/>
      <c r="AC145" s="510"/>
      <c r="AD145" s="511"/>
      <c r="AE145" s="510"/>
      <c r="AF145" s="511"/>
      <c r="AG145" s="510"/>
      <c r="AH145" s="511"/>
      <c r="AI145" s="253">
        <f t="shared" si="106"/>
        <v>0</v>
      </c>
      <c r="AJ145" s="183"/>
    </row>
    <row r="146" spans="1:36" x14ac:dyDescent="0.3">
      <c r="A146" s="411" t="s">
        <v>62</v>
      </c>
      <c r="B146" s="411"/>
      <c r="C146" s="461"/>
      <c r="D146" s="461"/>
      <c r="E146" s="461"/>
      <c r="F146" s="461"/>
      <c r="G146" s="461"/>
      <c r="H146" s="461"/>
      <c r="I146" s="461"/>
      <c r="J146" s="461"/>
      <c r="K146" s="461"/>
      <c r="L146" s="461"/>
      <c r="M146" s="462"/>
      <c r="N146" s="393"/>
      <c r="O146" s="394"/>
      <c r="P146" s="393"/>
      <c r="Q146" s="394"/>
      <c r="R146" s="393"/>
      <c r="S146" s="394"/>
      <c r="T146" s="393"/>
      <c r="U146" s="394"/>
      <c r="V146" s="393"/>
      <c r="W146" s="394"/>
      <c r="X146" s="220"/>
      <c r="Y146" s="510"/>
      <c r="Z146" s="511"/>
      <c r="AA146" s="510"/>
      <c r="AB146" s="511"/>
      <c r="AC146" s="510"/>
      <c r="AD146" s="511"/>
      <c r="AE146" s="510"/>
      <c r="AF146" s="511"/>
      <c r="AG146" s="510"/>
      <c r="AH146" s="511"/>
      <c r="AI146" s="253">
        <f t="shared" si="106"/>
        <v>0</v>
      </c>
      <c r="AJ146" s="183"/>
    </row>
    <row r="147" spans="1:36" ht="15" thickBot="1" x14ac:dyDescent="0.35">
      <c r="A147" s="411" t="s">
        <v>62</v>
      </c>
      <c r="B147" s="411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393"/>
      <c r="O147" s="394"/>
      <c r="P147" s="393"/>
      <c r="Q147" s="394"/>
      <c r="R147" s="393"/>
      <c r="S147" s="394"/>
      <c r="T147" s="393"/>
      <c r="U147" s="394"/>
      <c r="V147" s="393"/>
      <c r="W147" s="394"/>
      <c r="X147" s="220"/>
      <c r="Y147" s="510"/>
      <c r="Z147" s="511"/>
      <c r="AA147" s="510"/>
      <c r="AB147" s="511"/>
      <c r="AC147" s="510"/>
      <c r="AD147" s="511"/>
      <c r="AE147" s="510"/>
      <c r="AF147" s="511"/>
      <c r="AG147" s="510"/>
      <c r="AH147" s="511"/>
      <c r="AI147" s="253">
        <f t="shared" si="106"/>
        <v>0</v>
      </c>
      <c r="AJ147" s="183"/>
    </row>
    <row r="148" spans="1:36" ht="15" thickBot="1" x14ac:dyDescent="0.35">
      <c r="A148" s="141"/>
      <c r="B148" s="142"/>
      <c r="C148" s="142"/>
      <c r="D148" s="142"/>
      <c r="E148" s="142"/>
      <c r="F148" s="142"/>
      <c r="G148" s="142"/>
      <c r="H148" s="142"/>
      <c r="I148" s="450" t="s">
        <v>67</v>
      </c>
      <c r="J148" s="450"/>
      <c r="K148" s="450"/>
      <c r="L148" s="450"/>
      <c r="M148" s="451"/>
      <c r="N148" s="143"/>
      <c r="O148" s="139">
        <f>SUM(N130:O147)</f>
        <v>0</v>
      </c>
      <c r="P148" s="143"/>
      <c r="Q148" s="139">
        <f>SUM(P130:Q147)</f>
        <v>0</v>
      </c>
      <c r="R148" s="144"/>
      <c r="S148" s="139">
        <f>SUM(R130:S147)</f>
        <v>0</v>
      </c>
      <c r="T148" s="144"/>
      <c r="U148" s="139">
        <f>SUM(T130:U147)</f>
        <v>0</v>
      </c>
      <c r="V148" s="144"/>
      <c r="W148" s="139">
        <f>SUM(V130:W147)</f>
        <v>0</v>
      </c>
      <c r="X148" s="144">
        <f>SUM(X130:X147)</f>
        <v>0</v>
      </c>
      <c r="Y148" s="525">
        <f>SUM(Y130:Z147)</f>
        <v>0</v>
      </c>
      <c r="Z148" s="526"/>
      <c r="AA148" s="525">
        <f>SUM(AA130:AB147)</f>
        <v>0</v>
      </c>
      <c r="AB148" s="526"/>
      <c r="AC148" s="525">
        <f>SUM(AC130:AD147)</f>
        <v>0</v>
      </c>
      <c r="AD148" s="526"/>
      <c r="AE148" s="525">
        <f>SUM(AE130:AF147)</f>
        <v>0</v>
      </c>
      <c r="AF148" s="526"/>
      <c r="AG148" s="525">
        <f>SUM(AG130:AH147)</f>
        <v>0</v>
      </c>
      <c r="AH148" s="526"/>
      <c r="AI148" s="299">
        <f t="shared" si="106"/>
        <v>0</v>
      </c>
      <c r="AJ148" s="183"/>
    </row>
    <row r="149" spans="1:36" x14ac:dyDescent="0.3">
      <c r="A149" s="460" t="s">
        <v>68</v>
      </c>
      <c r="B149" s="460"/>
      <c r="C149" s="460"/>
      <c r="D149" s="460" t="s">
        <v>39</v>
      </c>
      <c r="E149" s="460"/>
      <c r="F149" s="460"/>
      <c r="G149" s="460"/>
      <c r="H149" s="460"/>
      <c r="I149" s="460"/>
      <c r="J149" s="460"/>
      <c r="K149" s="460"/>
      <c r="L149" s="460"/>
      <c r="M149" s="465"/>
      <c r="N149" s="382"/>
      <c r="O149" s="383"/>
      <c r="P149" s="382"/>
      <c r="Q149" s="383"/>
      <c r="R149" s="382"/>
      <c r="S149" s="383"/>
      <c r="T149" s="382"/>
      <c r="U149" s="383"/>
      <c r="V149" s="382"/>
      <c r="W149" s="383"/>
      <c r="X149" s="190"/>
      <c r="Y149" s="496"/>
      <c r="Z149" s="497"/>
      <c r="AA149" s="496"/>
      <c r="AB149" s="497"/>
      <c r="AC149" s="496"/>
      <c r="AD149" s="497"/>
      <c r="AE149" s="496"/>
      <c r="AF149" s="497"/>
      <c r="AG149" s="496"/>
      <c r="AH149" s="497"/>
      <c r="AI149" s="248"/>
      <c r="AJ149" s="183"/>
    </row>
    <row r="150" spans="1:36" x14ac:dyDescent="0.3">
      <c r="A150" s="411"/>
      <c r="B150" s="411"/>
      <c r="C150" s="411"/>
      <c r="D150" s="411"/>
      <c r="E150" s="411"/>
      <c r="F150" s="411"/>
      <c r="G150" s="411"/>
      <c r="H150" s="411"/>
      <c r="I150" s="411"/>
      <c r="J150" s="411"/>
      <c r="K150" s="411"/>
      <c r="L150" s="411"/>
      <c r="M150" s="379"/>
      <c r="N150" s="391"/>
      <c r="O150" s="392"/>
      <c r="P150" s="466"/>
      <c r="Q150" s="467"/>
      <c r="R150" s="391"/>
      <c r="S150" s="392"/>
      <c r="T150" s="391"/>
      <c r="U150" s="392"/>
      <c r="V150" s="391"/>
      <c r="W150" s="392"/>
      <c r="X150" s="106"/>
      <c r="Y150" s="510"/>
      <c r="Z150" s="511"/>
      <c r="AA150" s="510"/>
      <c r="AB150" s="511"/>
      <c r="AC150" s="510"/>
      <c r="AD150" s="511"/>
      <c r="AE150" s="510"/>
      <c r="AF150" s="511"/>
      <c r="AG150" s="510"/>
      <c r="AH150" s="511"/>
      <c r="AI150" s="253">
        <f>SUM(Y150:AH150)</f>
        <v>0</v>
      </c>
      <c r="AJ150" s="183"/>
    </row>
    <row r="151" spans="1:36" x14ac:dyDescent="0.3">
      <c r="A151" s="411"/>
      <c r="B151" s="411"/>
      <c r="C151" s="411"/>
      <c r="D151" s="411"/>
      <c r="E151" s="411"/>
      <c r="F151" s="411"/>
      <c r="G151" s="411"/>
      <c r="H151" s="411"/>
      <c r="I151" s="411"/>
      <c r="J151" s="411"/>
      <c r="K151" s="411"/>
      <c r="L151" s="411"/>
      <c r="M151" s="379"/>
      <c r="N151" s="391"/>
      <c r="O151" s="392"/>
      <c r="P151" s="466"/>
      <c r="Q151" s="467"/>
      <c r="R151" s="391"/>
      <c r="S151" s="392"/>
      <c r="T151" s="391"/>
      <c r="U151" s="392"/>
      <c r="V151" s="391"/>
      <c r="W151" s="392"/>
      <c r="X151" s="106"/>
      <c r="Y151" s="510"/>
      <c r="Z151" s="511"/>
      <c r="AA151" s="510"/>
      <c r="AB151" s="511"/>
      <c r="AC151" s="510"/>
      <c r="AD151" s="511"/>
      <c r="AE151" s="510"/>
      <c r="AF151" s="511"/>
      <c r="AG151" s="510"/>
      <c r="AH151" s="511"/>
      <c r="AI151" s="253">
        <f t="shared" ref="AI151:AI156" si="107">SUM(Y151:AH151)</f>
        <v>0</v>
      </c>
      <c r="AJ151" s="183"/>
    </row>
    <row r="152" spans="1:36" x14ac:dyDescent="0.3">
      <c r="A152" s="411"/>
      <c r="B152" s="411"/>
      <c r="C152" s="411"/>
      <c r="D152" s="411"/>
      <c r="E152" s="411"/>
      <c r="F152" s="411"/>
      <c r="G152" s="411"/>
      <c r="H152" s="411"/>
      <c r="I152" s="411"/>
      <c r="J152" s="411"/>
      <c r="K152" s="411"/>
      <c r="L152" s="411"/>
      <c r="M152" s="379"/>
      <c r="N152" s="391"/>
      <c r="O152" s="392"/>
      <c r="P152" s="466"/>
      <c r="Q152" s="467"/>
      <c r="R152" s="391"/>
      <c r="S152" s="392"/>
      <c r="T152" s="391"/>
      <c r="U152" s="392"/>
      <c r="V152" s="391"/>
      <c r="W152" s="392"/>
      <c r="X152" s="106"/>
      <c r="Y152" s="510"/>
      <c r="Z152" s="511"/>
      <c r="AA152" s="510"/>
      <c r="AB152" s="511"/>
      <c r="AC152" s="510"/>
      <c r="AD152" s="511"/>
      <c r="AE152" s="510"/>
      <c r="AF152" s="511"/>
      <c r="AG152" s="510"/>
      <c r="AH152" s="511"/>
      <c r="AI152" s="253">
        <f t="shared" si="107"/>
        <v>0</v>
      </c>
      <c r="AJ152" s="183"/>
    </row>
    <row r="153" spans="1:36" x14ac:dyDescent="0.3">
      <c r="A153" s="411"/>
      <c r="B153" s="411"/>
      <c r="C153" s="411"/>
      <c r="D153" s="411"/>
      <c r="E153" s="411"/>
      <c r="F153" s="411"/>
      <c r="G153" s="411"/>
      <c r="H153" s="411"/>
      <c r="I153" s="411"/>
      <c r="J153" s="411"/>
      <c r="K153" s="411"/>
      <c r="L153" s="411"/>
      <c r="M153" s="379"/>
      <c r="N153" s="391"/>
      <c r="O153" s="392"/>
      <c r="P153" s="466"/>
      <c r="Q153" s="467"/>
      <c r="R153" s="391"/>
      <c r="S153" s="392"/>
      <c r="T153" s="391"/>
      <c r="U153" s="392"/>
      <c r="V153" s="391"/>
      <c r="W153" s="392"/>
      <c r="X153" s="106"/>
      <c r="Y153" s="510"/>
      <c r="Z153" s="511"/>
      <c r="AA153" s="510"/>
      <c r="AB153" s="511"/>
      <c r="AC153" s="510"/>
      <c r="AD153" s="511"/>
      <c r="AE153" s="510"/>
      <c r="AF153" s="511"/>
      <c r="AG153" s="510"/>
      <c r="AH153" s="511"/>
      <c r="AI153" s="253">
        <f t="shared" si="107"/>
        <v>0</v>
      </c>
      <c r="AJ153" s="183"/>
    </row>
    <row r="154" spans="1:36" x14ac:dyDescent="0.3">
      <c r="A154" s="411"/>
      <c r="B154" s="411"/>
      <c r="C154" s="411"/>
      <c r="D154" s="411"/>
      <c r="E154" s="411"/>
      <c r="F154" s="411"/>
      <c r="G154" s="411"/>
      <c r="H154" s="411"/>
      <c r="I154" s="411"/>
      <c r="J154" s="411"/>
      <c r="K154" s="411"/>
      <c r="L154" s="411"/>
      <c r="M154" s="379"/>
      <c r="N154" s="391"/>
      <c r="O154" s="392"/>
      <c r="P154" s="466"/>
      <c r="Q154" s="467"/>
      <c r="R154" s="391"/>
      <c r="S154" s="392"/>
      <c r="T154" s="391"/>
      <c r="U154" s="392"/>
      <c r="V154" s="391"/>
      <c r="W154" s="392"/>
      <c r="X154" s="106"/>
      <c r="Y154" s="510"/>
      <c r="Z154" s="511"/>
      <c r="AA154" s="510"/>
      <c r="AB154" s="511"/>
      <c r="AC154" s="510"/>
      <c r="AD154" s="511"/>
      <c r="AE154" s="510"/>
      <c r="AF154" s="511"/>
      <c r="AG154" s="510"/>
      <c r="AH154" s="511"/>
      <c r="AI154" s="253">
        <f t="shared" si="107"/>
        <v>0</v>
      </c>
      <c r="AJ154" s="183"/>
    </row>
    <row r="155" spans="1:36" ht="15" thickBot="1" x14ac:dyDescent="0.35">
      <c r="A155" s="411"/>
      <c r="B155" s="411"/>
      <c r="C155" s="411"/>
      <c r="D155" s="411"/>
      <c r="E155" s="411"/>
      <c r="F155" s="411"/>
      <c r="G155" s="411"/>
      <c r="H155" s="411"/>
      <c r="I155" s="411"/>
      <c r="J155" s="411"/>
      <c r="K155" s="411"/>
      <c r="L155" s="411"/>
      <c r="M155" s="379"/>
      <c r="N155" s="391"/>
      <c r="O155" s="392"/>
      <c r="P155" s="466"/>
      <c r="Q155" s="467"/>
      <c r="R155" s="391"/>
      <c r="S155" s="392"/>
      <c r="T155" s="391"/>
      <c r="U155" s="392"/>
      <c r="V155" s="391"/>
      <c r="W155" s="392"/>
      <c r="X155" s="106"/>
      <c r="Y155" s="510"/>
      <c r="Z155" s="511"/>
      <c r="AA155" s="510"/>
      <c r="AB155" s="511"/>
      <c r="AC155" s="510"/>
      <c r="AD155" s="511"/>
      <c r="AE155" s="510"/>
      <c r="AF155" s="511"/>
      <c r="AG155" s="510"/>
      <c r="AH155" s="511"/>
      <c r="AI155" s="253">
        <f t="shared" si="107"/>
        <v>0</v>
      </c>
      <c r="AJ155" s="183"/>
    </row>
    <row r="156" spans="1:36" ht="15" thickBot="1" x14ac:dyDescent="0.35">
      <c r="A156" s="212"/>
      <c r="B156" s="213"/>
      <c r="C156" s="213"/>
      <c r="D156" s="213"/>
      <c r="E156" s="213"/>
      <c r="F156" s="213"/>
      <c r="G156" s="213"/>
      <c r="H156" s="213"/>
      <c r="I156" s="206" t="s">
        <v>69</v>
      </c>
      <c r="J156" s="213"/>
      <c r="K156" s="213"/>
      <c r="L156" s="213"/>
      <c r="M156" s="214"/>
      <c r="N156" s="144"/>
      <c r="O156" s="139">
        <f>SUM(N150:O155)</f>
        <v>0</v>
      </c>
      <c r="P156" s="144"/>
      <c r="Q156" s="139">
        <f>SUM(P150:Q155)</f>
        <v>0</v>
      </c>
      <c r="R156" s="144"/>
      <c r="S156" s="139">
        <f>SUM(R150:S155)</f>
        <v>0</v>
      </c>
      <c r="T156" s="144"/>
      <c r="U156" s="139">
        <f>SUM(T150:U155)</f>
        <v>0</v>
      </c>
      <c r="V156" s="144"/>
      <c r="W156" s="139">
        <f>SUM(V150:W155)</f>
        <v>0</v>
      </c>
      <c r="X156" s="144">
        <f>SUM(X150:X155)</f>
        <v>0</v>
      </c>
      <c r="Y156" s="525">
        <f>SUM(Y150:Z155)</f>
        <v>0</v>
      </c>
      <c r="Z156" s="526"/>
      <c r="AA156" s="525">
        <f>SUM(AA150:AB155)</f>
        <v>0</v>
      </c>
      <c r="AB156" s="526"/>
      <c r="AC156" s="525">
        <f>SUM(AC150:AD155)</f>
        <v>0</v>
      </c>
      <c r="AD156" s="526"/>
      <c r="AE156" s="525">
        <f>SUM(AE150:AF155)</f>
        <v>0</v>
      </c>
      <c r="AF156" s="526"/>
      <c r="AG156" s="525">
        <f>SUM(AG150:AH155)</f>
        <v>0</v>
      </c>
      <c r="AH156" s="526"/>
      <c r="AI156" s="299">
        <f t="shared" si="107"/>
        <v>0</v>
      </c>
      <c r="AJ156" s="183"/>
    </row>
    <row r="157" spans="1:36" x14ac:dyDescent="0.3">
      <c r="A157" s="460" t="s">
        <v>70</v>
      </c>
      <c r="B157" s="460"/>
      <c r="C157" s="460"/>
      <c r="D157" s="468"/>
      <c r="E157" s="468"/>
      <c r="F157" s="468"/>
      <c r="G157" s="468"/>
      <c r="H157" s="468"/>
      <c r="I157" s="468"/>
      <c r="J157" s="468"/>
      <c r="K157" s="468"/>
      <c r="L157" s="468"/>
      <c r="M157" s="377"/>
      <c r="N157" s="382"/>
      <c r="O157" s="383"/>
      <c r="P157" s="382"/>
      <c r="Q157" s="383"/>
      <c r="R157" s="382"/>
      <c r="S157" s="383"/>
      <c r="T157" s="382"/>
      <c r="U157" s="383"/>
      <c r="V157" s="382"/>
      <c r="W157" s="383"/>
      <c r="X157" s="190"/>
      <c r="Y157" s="496"/>
      <c r="Z157" s="497"/>
      <c r="AA157" s="496"/>
      <c r="AB157" s="497"/>
      <c r="AC157" s="496"/>
      <c r="AD157" s="497"/>
      <c r="AE157" s="496"/>
      <c r="AF157" s="497"/>
      <c r="AG157" s="496"/>
      <c r="AH157" s="497"/>
      <c r="AI157" s="248"/>
      <c r="AJ157" s="183"/>
    </row>
    <row r="158" spans="1:36" x14ac:dyDescent="0.3">
      <c r="A158" s="411" t="s">
        <v>71</v>
      </c>
      <c r="B158" s="411"/>
      <c r="C158" s="411"/>
      <c r="D158" s="411"/>
      <c r="E158" s="411"/>
      <c r="F158" s="411"/>
      <c r="G158" s="411"/>
      <c r="H158" s="411"/>
      <c r="I158" s="411"/>
      <c r="J158" s="411"/>
      <c r="K158" s="411"/>
      <c r="L158" s="411"/>
      <c r="M158" s="379"/>
      <c r="N158" s="391"/>
      <c r="O158" s="392"/>
      <c r="P158" s="391"/>
      <c r="Q158" s="392"/>
      <c r="R158" s="391"/>
      <c r="S158" s="392"/>
      <c r="T158" s="391"/>
      <c r="U158" s="392"/>
      <c r="V158" s="391"/>
      <c r="W158" s="392"/>
      <c r="X158" s="106"/>
      <c r="Y158" s="510"/>
      <c r="Z158" s="511"/>
      <c r="AA158" s="510"/>
      <c r="AB158" s="511"/>
      <c r="AC158" s="510"/>
      <c r="AD158" s="511"/>
      <c r="AE158" s="510"/>
      <c r="AF158" s="511"/>
      <c r="AG158" s="510"/>
      <c r="AH158" s="511"/>
      <c r="AI158" s="253">
        <f>SUM(Y158:AH158)</f>
        <v>0</v>
      </c>
      <c r="AJ158" s="183"/>
    </row>
    <row r="159" spans="1:36" x14ac:dyDescent="0.3">
      <c r="A159" s="411" t="s">
        <v>72</v>
      </c>
      <c r="B159" s="411"/>
      <c r="C159" s="411"/>
      <c r="D159" s="411"/>
      <c r="E159" s="411"/>
      <c r="F159" s="411"/>
      <c r="G159" s="411"/>
      <c r="H159" s="411"/>
      <c r="I159" s="411"/>
      <c r="J159" s="411"/>
      <c r="K159" s="411"/>
      <c r="L159" s="411"/>
      <c r="M159" s="379"/>
      <c r="N159" s="391"/>
      <c r="O159" s="392"/>
      <c r="P159" s="391"/>
      <c r="Q159" s="392"/>
      <c r="R159" s="391"/>
      <c r="S159" s="392"/>
      <c r="T159" s="391"/>
      <c r="U159" s="392"/>
      <c r="V159" s="391"/>
      <c r="W159" s="392"/>
      <c r="X159" s="106"/>
      <c r="Y159" s="510"/>
      <c r="Z159" s="511"/>
      <c r="AA159" s="510"/>
      <c r="AB159" s="511"/>
      <c r="AC159" s="510"/>
      <c r="AD159" s="511"/>
      <c r="AE159" s="510"/>
      <c r="AF159" s="511"/>
      <c r="AG159" s="510"/>
      <c r="AH159" s="511"/>
      <c r="AI159" s="253">
        <f t="shared" ref="AI159:AI163" si="108">SUM(Y159:AH159)</f>
        <v>0</v>
      </c>
      <c r="AJ159" s="183"/>
    </row>
    <row r="160" spans="1:36" x14ac:dyDescent="0.3">
      <c r="A160" s="411" t="s">
        <v>73</v>
      </c>
      <c r="B160" s="411"/>
      <c r="C160" s="411"/>
      <c r="D160" s="411"/>
      <c r="E160" s="411"/>
      <c r="F160" s="411"/>
      <c r="G160" s="411"/>
      <c r="H160" s="411"/>
      <c r="I160" s="411"/>
      <c r="J160" s="411"/>
      <c r="K160" s="411"/>
      <c r="L160" s="411"/>
      <c r="M160" s="379"/>
      <c r="N160" s="391"/>
      <c r="O160" s="392"/>
      <c r="P160" s="391"/>
      <c r="Q160" s="392"/>
      <c r="R160" s="391"/>
      <c r="S160" s="392"/>
      <c r="T160" s="391"/>
      <c r="U160" s="392"/>
      <c r="V160" s="391"/>
      <c r="W160" s="392"/>
      <c r="X160" s="106"/>
      <c r="Y160" s="510"/>
      <c r="Z160" s="511"/>
      <c r="AA160" s="510"/>
      <c r="AB160" s="511"/>
      <c r="AC160" s="510"/>
      <c r="AD160" s="511"/>
      <c r="AE160" s="510"/>
      <c r="AF160" s="511"/>
      <c r="AG160" s="510"/>
      <c r="AH160" s="511"/>
      <c r="AI160" s="253">
        <f t="shared" si="108"/>
        <v>0</v>
      </c>
      <c r="AJ160" s="183"/>
    </row>
    <row r="161" spans="1:36" x14ac:dyDescent="0.3">
      <c r="A161" s="411" t="s">
        <v>74</v>
      </c>
      <c r="B161" s="411"/>
      <c r="C161" s="411"/>
      <c r="D161" s="411"/>
      <c r="E161" s="411"/>
      <c r="F161" s="411"/>
      <c r="G161" s="411"/>
      <c r="H161" s="411"/>
      <c r="I161" s="411"/>
      <c r="J161" s="411"/>
      <c r="K161" s="411"/>
      <c r="L161" s="411"/>
      <c r="M161" s="379"/>
      <c r="N161" s="391"/>
      <c r="O161" s="392"/>
      <c r="P161" s="391"/>
      <c r="Q161" s="392"/>
      <c r="R161" s="391"/>
      <c r="S161" s="392"/>
      <c r="T161" s="391"/>
      <c r="U161" s="392"/>
      <c r="V161" s="391"/>
      <c r="W161" s="392"/>
      <c r="X161" s="106"/>
      <c r="Y161" s="510"/>
      <c r="Z161" s="511"/>
      <c r="AA161" s="510"/>
      <c r="AB161" s="511"/>
      <c r="AC161" s="510"/>
      <c r="AD161" s="511"/>
      <c r="AE161" s="510"/>
      <c r="AF161" s="511"/>
      <c r="AG161" s="510"/>
      <c r="AH161" s="511"/>
      <c r="AI161" s="253">
        <f t="shared" si="108"/>
        <v>0</v>
      </c>
      <c r="AJ161" s="183"/>
    </row>
    <row r="162" spans="1:36" ht="15" thickBot="1" x14ac:dyDescent="0.35">
      <c r="A162" s="411" t="s">
        <v>75</v>
      </c>
      <c r="B162" s="411"/>
      <c r="C162" s="411"/>
      <c r="D162" s="411"/>
      <c r="E162" s="411"/>
      <c r="F162" s="411"/>
      <c r="G162" s="411"/>
      <c r="H162" s="411"/>
      <c r="I162" s="411"/>
      <c r="J162" s="411"/>
      <c r="K162" s="411"/>
      <c r="L162" s="411"/>
      <c r="M162" s="379"/>
      <c r="N162" s="469"/>
      <c r="O162" s="470"/>
      <c r="P162" s="469"/>
      <c r="Q162" s="470"/>
      <c r="R162" s="469"/>
      <c r="S162" s="470"/>
      <c r="T162" s="469"/>
      <c r="U162" s="470"/>
      <c r="V162" s="469"/>
      <c r="W162" s="470"/>
      <c r="X162" s="106"/>
      <c r="Y162" s="510"/>
      <c r="Z162" s="511"/>
      <c r="AA162" s="510"/>
      <c r="AB162" s="511"/>
      <c r="AC162" s="510"/>
      <c r="AD162" s="511"/>
      <c r="AE162" s="510"/>
      <c r="AF162" s="511"/>
      <c r="AG162" s="510"/>
      <c r="AH162" s="511"/>
      <c r="AI162" s="253">
        <f t="shared" si="108"/>
        <v>0</v>
      </c>
      <c r="AJ162" s="183"/>
    </row>
    <row r="163" spans="1:36" ht="15" thickBot="1" x14ac:dyDescent="0.35">
      <c r="A163" s="212"/>
      <c r="B163" s="213"/>
      <c r="C163" s="213"/>
      <c r="D163" s="213"/>
      <c r="E163" s="213"/>
      <c r="F163" s="213"/>
      <c r="G163" s="213"/>
      <c r="H163" s="213"/>
      <c r="I163" s="450" t="s">
        <v>76</v>
      </c>
      <c r="J163" s="471"/>
      <c r="K163" s="471"/>
      <c r="L163" s="471"/>
      <c r="M163" s="472"/>
      <c r="N163" s="144"/>
      <c r="O163" s="139">
        <f>SUM(N158:O162)</f>
        <v>0</v>
      </c>
      <c r="P163" s="144"/>
      <c r="Q163" s="139">
        <f>SUM(P158:Q162)</f>
        <v>0</v>
      </c>
      <c r="R163" s="144"/>
      <c r="S163" s="139">
        <f>SUM(R158:S162)</f>
        <v>0</v>
      </c>
      <c r="T163" s="144"/>
      <c r="U163" s="139">
        <f>SUM(T158:U162)</f>
        <v>0</v>
      </c>
      <c r="V163" s="144"/>
      <c r="W163" s="139">
        <f>SUM(V158:W162)</f>
        <v>0</v>
      </c>
      <c r="X163" s="144">
        <f>SUM(X158:X162)</f>
        <v>0</v>
      </c>
      <c r="Y163" s="525">
        <f>SUM(Y158:Z162)</f>
        <v>0</v>
      </c>
      <c r="Z163" s="526"/>
      <c r="AA163" s="525">
        <f>SUM(AA158:AB162)</f>
        <v>0</v>
      </c>
      <c r="AB163" s="526"/>
      <c r="AC163" s="525">
        <f>SUM(AC158:AD162)</f>
        <v>0</v>
      </c>
      <c r="AD163" s="526"/>
      <c r="AE163" s="525">
        <f>SUM(AE158:AF162)</f>
        <v>0</v>
      </c>
      <c r="AF163" s="526"/>
      <c r="AG163" s="525">
        <f>SUM(AG158:AH162)</f>
        <v>0</v>
      </c>
      <c r="AH163" s="526"/>
      <c r="AI163" s="299">
        <f t="shared" si="108"/>
        <v>0</v>
      </c>
      <c r="AJ163" s="183"/>
    </row>
    <row r="164" spans="1:36" x14ac:dyDescent="0.3">
      <c r="A164" s="185" t="s">
        <v>77</v>
      </c>
      <c r="B164" s="183"/>
      <c r="C164" s="183"/>
      <c r="D164" s="183"/>
      <c r="E164" s="183"/>
      <c r="F164" s="468"/>
      <c r="G164" s="468"/>
      <c r="H164" s="468"/>
      <c r="I164" s="468"/>
      <c r="J164" s="468"/>
      <c r="K164" s="468"/>
      <c r="L164" s="468"/>
      <c r="M164" s="377"/>
      <c r="N164" s="376"/>
      <c r="O164" s="377"/>
      <c r="P164" s="376"/>
      <c r="Q164" s="377"/>
      <c r="R164" s="376"/>
      <c r="S164" s="377"/>
      <c r="T164" s="376"/>
      <c r="U164" s="377"/>
      <c r="V164" s="376"/>
      <c r="W164" s="377"/>
      <c r="X164" s="190"/>
      <c r="Y164" s="500"/>
      <c r="Z164" s="412"/>
      <c r="AA164" s="500"/>
      <c r="AB164" s="412"/>
      <c r="AC164" s="500"/>
      <c r="AD164" s="412"/>
      <c r="AE164" s="500"/>
      <c r="AF164" s="412"/>
      <c r="AG164" s="500"/>
      <c r="AH164" s="412"/>
      <c r="AI164" s="248"/>
      <c r="AJ164" s="183"/>
    </row>
    <row r="165" spans="1:36" ht="26.4" customHeight="1" x14ac:dyDescent="0.3">
      <c r="A165" s="183"/>
      <c r="B165" s="211" t="s">
        <v>82</v>
      </c>
      <c r="C165" s="183"/>
      <c r="D165" s="479" t="s">
        <v>80</v>
      </c>
      <c r="E165" s="479"/>
      <c r="F165" s="183"/>
      <c r="G165" s="411" t="s">
        <v>83</v>
      </c>
      <c r="H165" s="411"/>
      <c r="I165" s="411"/>
      <c r="J165" s="411"/>
      <c r="K165" s="183"/>
      <c r="L165" s="211" t="s">
        <v>48</v>
      </c>
      <c r="M165" s="191"/>
      <c r="N165" s="378"/>
      <c r="O165" s="379"/>
      <c r="P165" s="378"/>
      <c r="Q165" s="379"/>
      <c r="R165" s="378"/>
      <c r="S165" s="379"/>
      <c r="T165" s="378"/>
      <c r="U165" s="379"/>
      <c r="V165" s="378"/>
      <c r="W165" s="379"/>
      <c r="X165" s="190"/>
      <c r="Y165" s="501"/>
      <c r="Z165" s="413"/>
      <c r="AA165" s="501"/>
      <c r="AB165" s="413"/>
      <c r="AC165" s="501"/>
      <c r="AD165" s="413"/>
      <c r="AE165" s="501"/>
      <c r="AF165" s="413"/>
      <c r="AG165" s="501"/>
      <c r="AH165" s="413"/>
      <c r="AI165" s="248"/>
      <c r="AJ165" s="183"/>
    </row>
    <row r="166" spans="1:36" x14ac:dyDescent="0.3">
      <c r="A166" s="183" t="s">
        <v>78</v>
      </c>
      <c r="B166" s="146">
        <v>411</v>
      </c>
      <c r="C166" s="183" t="s">
        <v>79</v>
      </c>
      <c r="D166" s="411">
        <v>0</v>
      </c>
      <c r="E166" s="411"/>
      <c r="F166" s="183"/>
      <c r="G166" s="475">
        <v>323</v>
      </c>
      <c r="H166" s="475"/>
      <c r="I166" s="475"/>
      <c r="J166" s="475"/>
      <c r="K166" s="215"/>
      <c r="L166" s="149">
        <v>1.05</v>
      </c>
      <c r="M166" s="148"/>
      <c r="N166" s="391">
        <f>(B166*D166*L166)+G166</f>
        <v>323</v>
      </c>
      <c r="O166" s="474"/>
      <c r="P166" s="473">
        <f>B166*D166*(L166^2)+G166</f>
        <v>323</v>
      </c>
      <c r="Q166" s="474"/>
      <c r="R166" s="473">
        <f>B166*D166*(L166^3)+G166</f>
        <v>323</v>
      </c>
      <c r="S166" s="474"/>
      <c r="T166" s="473">
        <f>B166*D166*(L166^4)+G166</f>
        <v>323</v>
      </c>
      <c r="U166" s="474"/>
      <c r="V166" s="473">
        <f>B166*D166*(L166^5)+G166</f>
        <v>323</v>
      </c>
      <c r="W166" s="474"/>
      <c r="X166" s="106">
        <f>SUM(O166:W166)</f>
        <v>1292</v>
      </c>
      <c r="Y166" s="510">
        <f>B166*D166*L166+G166</f>
        <v>323</v>
      </c>
      <c r="Z166" s="511"/>
      <c r="AA166" s="510">
        <f>B166*D166*(L166^2)+G166</f>
        <v>323</v>
      </c>
      <c r="AB166" s="511"/>
      <c r="AC166" s="510">
        <f>B166*D166*(L166^3)+G166</f>
        <v>323</v>
      </c>
      <c r="AD166" s="511"/>
      <c r="AE166" s="510">
        <f>B166*D166*(L166^4)+G166</f>
        <v>323</v>
      </c>
      <c r="AF166" s="511"/>
      <c r="AG166" s="510">
        <f>B166*D166*(L166^5)+G166</f>
        <v>323</v>
      </c>
      <c r="AH166" s="511"/>
      <c r="AI166" s="253">
        <f>SUM(Y166:AH166)</f>
        <v>1615</v>
      </c>
      <c r="AJ166" s="183"/>
    </row>
    <row r="167" spans="1:36" x14ac:dyDescent="0.3">
      <c r="A167" s="183" t="s">
        <v>81</v>
      </c>
      <c r="B167" s="215">
        <v>591</v>
      </c>
      <c r="C167" s="183"/>
      <c r="D167" s="411">
        <v>0</v>
      </c>
      <c r="E167" s="411"/>
      <c r="F167" s="183"/>
      <c r="G167" s="475">
        <v>323</v>
      </c>
      <c r="H167" s="475"/>
      <c r="I167" s="475"/>
      <c r="J167" s="475"/>
      <c r="K167" s="215"/>
      <c r="L167" s="149">
        <v>1.05</v>
      </c>
      <c r="M167" s="148"/>
      <c r="N167" s="391">
        <f>(B167*D167*L167)+G167</f>
        <v>323</v>
      </c>
      <c r="O167" s="474"/>
      <c r="P167" s="391">
        <f>B167*D167*(L167^2)+G167</f>
        <v>323</v>
      </c>
      <c r="Q167" s="474"/>
      <c r="R167" s="391">
        <f>B167*D167*(L167^3)+G167</f>
        <v>323</v>
      </c>
      <c r="S167" s="474"/>
      <c r="T167" s="391">
        <f>B167*D167*(L167^4)+G167</f>
        <v>323</v>
      </c>
      <c r="U167" s="474"/>
      <c r="V167" s="391">
        <f>B167*D167*(L167^5)+G167</f>
        <v>323</v>
      </c>
      <c r="W167" s="474"/>
      <c r="X167" s="106">
        <f>SUM(O167:W167)</f>
        <v>1292</v>
      </c>
      <c r="Y167" s="510">
        <f>B167*D167*L167+G167</f>
        <v>323</v>
      </c>
      <c r="Z167" s="511"/>
      <c r="AA167" s="510">
        <f>B167*D167*(L167^2)+G167</f>
        <v>323</v>
      </c>
      <c r="AB167" s="511"/>
      <c r="AC167" s="510">
        <f>B167*D167*(L167^3)+G167</f>
        <v>323</v>
      </c>
      <c r="AD167" s="511"/>
      <c r="AE167" s="510">
        <f>B167*D167*(L167^4)+G167</f>
        <v>323</v>
      </c>
      <c r="AF167" s="511"/>
      <c r="AG167" s="510">
        <f>B167*D167*(L167^5)+G167</f>
        <v>323</v>
      </c>
      <c r="AH167" s="511"/>
      <c r="AI167" s="253">
        <f>SUM(Y167:AH167)</f>
        <v>1615</v>
      </c>
      <c r="AJ167" s="183"/>
    </row>
    <row r="168" spans="1:36" ht="15" thickBot="1" x14ac:dyDescent="0.35">
      <c r="A168" s="164" t="s">
        <v>84</v>
      </c>
      <c r="B168" s="183" t="s">
        <v>85</v>
      </c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91"/>
      <c r="N168" s="380"/>
      <c r="O168" s="381"/>
      <c r="P168" s="380"/>
      <c r="Q168" s="381"/>
      <c r="R168" s="380"/>
      <c r="S168" s="381"/>
      <c r="T168" s="380"/>
      <c r="U168" s="381"/>
      <c r="V168" s="380"/>
      <c r="W168" s="381"/>
      <c r="X168" s="190"/>
      <c r="Y168" s="523"/>
      <c r="Z168" s="524"/>
      <c r="AA168" s="523"/>
      <c r="AB168" s="524"/>
      <c r="AC168" s="523"/>
      <c r="AD168" s="524"/>
      <c r="AE168" s="523"/>
      <c r="AF168" s="524"/>
      <c r="AG168" s="523"/>
      <c r="AH168" s="524"/>
      <c r="AI168" s="255"/>
      <c r="AJ168" s="183"/>
    </row>
    <row r="169" spans="1:36" ht="15" thickBot="1" x14ac:dyDescent="0.35">
      <c r="A169" s="482"/>
      <c r="B169" s="471"/>
      <c r="C169" s="471"/>
      <c r="D169" s="471"/>
      <c r="E169" s="471"/>
      <c r="F169" s="471"/>
      <c r="G169" s="471"/>
      <c r="H169" s="471"/>
      <c r="I169" s="480" t="s">
        <v>86</v>
      </c>
      <c r="J169" s="480"/>
      <c r="K169" s="480"/>
      <c r="L169" s="480"/>
      <c r="M169" s="481"/>
      <c r="N169" s="213"/>
      <c r="O169" s="139">
        <f>N166+N167</f>
        <v>646</v>
      </c>
      <c r="P169" s="213"/>
      <c r="Q169" s="150">
        <f>P166+P167</f>
        <v>646</v>
      </c>
      <c r="R169" s="213"/>
      <c r="S169" s="150">
        <f>R166+R167</f>
        <v>646</v>
      </c>
      <c r="T169" s="213"/>
      <c r="U169" s="150">
        <f>T166+T167</f>
        <v>646</v>
      </c>
      <c r="V169" s="213"/>
      <c r="W169" s="150">
        <f>V166+V167</f>
        <v>646</v>
      </c>
      <c r="X169" s="243">
        <f>X166+X167</f>
        <v>2584</v>
      </c>
      <c r="Y169" s="525">
        <f>Y166+Y167</f>
        <v>646</v>
      </c>
      <c r="Z169" s="526"/>
      <c r="AA169" s="525">
        <f>AA166+AA167</f>
        <v>646</v>
      </c>
      <c r="AB169" s="526"/>
      <c r="AC169" s="525">
        <f>AC166+AC167</f>
        <v>646</v>
      </c>
      <c r="AD169" s="526"/>
      <c r="AE169" s="525">
        <f>AE166+AE167</f>
        <v>646</v>
      </c>
      <c r="AF169" s="526"/>
      <c r="AG169" s="525">
        <f>AG166+AG167</f>
        <v>646</v>
      </c>
      <c r="AH169" s="526"/>
      <c r="AI169" s="299">
        <f>AI166+AI167</f>
        <v>3230</v>
      </c>
      <c r="AJ169" s="183"/>
    </row>
    <row r="170" spans="1:36" ht="15" thickBot="1" x14ac:dyDescent="0.35">
      <c r="A170" s="476" t="s">
        <v>93</v>
      </c>
      <c r="B170" s="477"/>
      <c r="C170" s="477"/>
      <c r="D170" s="477"/>
      <c r="E170" s="477"/>
      <c r="F170" s="477"/>
      <c r="G170" s="477"/>
      <c r="H170" s="477"/>
      <c r="I170" s="477"/>
      <c r="J170" s="477"/>
      <c r="K170" s="477"/>
      <c r="L170" s="477"/>
      <c r="M170" s="478"/>
      <c r="N170" s="216"/>
      <c r="O170" s="152">
        <f>O169+O163+O156+O148+O128+O101</f>
        <v>646</v>
      </c>
      <c r="P170" s="216"/>
      <c r="Q170" s="152">
        <f>Q169+Q163+Q156+Q148+Q128+Q101</f>
        <v>646</v>
      </c>
      <c r="R170" s="216"/>
      <c r="S170" s="153">
        <f>S169+S163+S156+S148+S128+S101</f>
        <v>646</v>
      </c>
      <c r="T170" s="216"/>
      <c r="U170" s="153">
        <f>U169+U163+U156+U148+U128+U101</f>
        <v>646</v>
      </c>
      <c r="V170" s="216"/>
      <c r="W170" s="153">
        <f>W169+W163+W156+W148+W128+W101</f>
        <v>646</v>
      </c>
      <c r="X170" s="224">
        <f>O170+Q170+S170+U170+W170</f>
        <v>3230</v>
      </c>
      <c r="Y170" s="521">
        <f>Y169+Y163+Y156+Y148+Z128+Z101</f>
        <v>646</v>
      </c>
      <c r="Z170" s="522"/>
      <c r="AA170" s="521">
        <f>AA169+AA163+AA156+AA148+AB128+AB101</f>
        <v>646</v>
      </c>
      <c r="AB170" s="522"/>
      <c r="AC170" s="521">
        <f>AC169+AC163+AC156+AC148+AD128+AD101</f>
        <v>646</v>
      </c>
      <c r="AD170" s="522"/>
      <c r="AE170" s="521">
        <f>AE169+AE163+AE156+AE148+AF128+AF101</f>
        <v>646</v>
      </c>
      <c r="AF170" s="522"/>
      <c r="AG170" s="521">
        <f>AG169+AG163+AG156+AG148+AH128+AH101</f>
        <v>646</v>
      </c>
      <c r="AH170" s="522"/>
      <c r="AI170" s="301">
        <f>AI169+AI163+AI156+AI148+AI128+AI101</f>
        <v>3230</v>
      </c>
      <c r="AJ170" s="183"/>
    </row>
    <row r="171" spans="1:36" ht="15" thickBot="1" x14ac:dyDescent="0.35">
      <c r="A171" s="372"/>
      <c r="B171" s="372"/>
      <c r="C171" s="372"/>
      <c r="D171" s="372"/>
      <c r="E171" s="372"/>
      <c r="F171" s="372"/>
      <c r="G171" s="372"/>
      <c r="H171" s="372"/>
      <c r="I171" s="372"/>
      <c r="J171" s="372"/>
      <c r="K171" s="372"/>
      <c r="L171" s="372"/>
      <c r="M171" s="373"/>
      <c r="N171" s="386"/>
      <c r="O171" s="373"/>
      <c r="P171" s="386"/>
      <c r="Q171" s="373"/>
      <c r="R171" s="386"/>
      <c r="S171" s="373"/>
      <c r="T171" s="386"/>
      <c r="U171" s="373"/>
      <c r="V171" s="386"/>
      <c r="W171" s="373"/>
      <c r="X171" s="43"/>
      <c r="Y171" s="523"/>
      <c r="Z171" s="524"/>
      <c r="AA171" s="523"/>
      <c r="AB171" s="524"/>
      <c r="AC171" s="523"/>
      <c r="AD171" s="524"/>
      <c r="AE171" s="523"/>
      <c r="AF171" s="524"/>
      <c r="AG171" s="523"/>
      <c r="AH171" s="524"/>
      <c r="AI171" s="255"/>
      <c r="AJ171" s="183"/>
    </row>
    <row r="172" spans="1:36" ht="15" thickBot="1" x14ac:dyDescent="0.35">
      <c r="A172" s="476" t="s">
        <v>94</v>
      </c>
      <c r="B172" s="477"/>
      <c r="C172" s="477"/>
      <c r="D172" s="477"/>
      <c r="E172" s="477"/>
      <c r="F172" s="477"/>
      <c r="G172" s="477"/>
      <c r="H172" s="477"/>
      <c r="I172" s="477"/>
      <c r="J172" s="477"/>
      <c r="K172" s="477"/>
      <c r="L172" s="477"/>
      <c r="M172" s="478"/>
      <c r="N172" s="216"/>
      <c r="O172" s="152">
        <f>O170+O69</f>
        <v>683.51852499999995</v>
      </c>
      <c r="P172" s="216"/>
      <c r="Q172" s="152">
        <f>Q170+Q69</f>
        <v>646</v>
      </c>
      <c r="R172" s="216"/>
      <c r="S172" s="153">
        <f>S170+S69</f>
        <v>646</v>
      </c>
      <c r="T172" s="216"/>
      <c r="U172" s="153">
        <f>U170+U69</f>
        <v>646</v>
      </c>
      <c r="V172" s="216"/>
      <c r="W172" s="153">
        <f>W170+W69</f>
        <v>646</v>
      </c>
      <c r="X172" s="224">
        <f>X170+X69</f>
        <v>3255.5749999999998</v>
      </c>
      <c r="Y172" s="521">
        <f>Z69+Y170</f>
        <v>646</v>
      </c>
      <c r="Z172" s="522"/>
      <c r="AA172" s="521">
        <f>AA170+AB69</f>
        <v>646</v>
      </c>
      <c r="AB172" s="522"/>
      <c r="AC172" s="521">
        <f>AC170+AD69</f>
        <v>646</v>
      </c>
      <c r="AD172" s="522"/>
      <c r="AE172" s="521">
        <f>AE170+AF69</f>
        <v>646</v>
      </c>
      <c r="AF172" s="522"/>
      <c r="AG172" s="521">
        <f>AG170+AH69</f>
        <v>646</v>
      </c>
      <c r="AH172" s="522"/>
      <c r="AI172" s="301">
        <f>AI170+AI69</f>
        <v>3230</v>
      </c>
      <c r="AJ172" s="183"/>
    </row>
    <row r="173" spans="1:36" ht="15" thickBot="1" x14ac:dyDescent="0.35">
      <c r="A173" s="372"/>
      <c r="B173" s="372"/>
      <c r="C173" s="372"/>
      <c r="D173" s="372"/>
      <c r="E173" s="372"/>
      <c r="F173" s="372"/>
      <c r="G173" s="372"/>
      <c r="H173" s="372"/>
      <c r="I173" s="372"/>
      <c r="J173" s="372"/>
      <c r="K173" s="372"/>
      <c r="L173" s="372"/>
      <c r="M173" s="373"/>
      <c r="N173" s="386"/>
      <c r="O173" s="373"/>
      <c r="P173" s="386"/>
      <c r="Q173" s="373"/>
      <c r="R173" s="386"/>
      <c r="S173" s="373"/>
      <c r="T173" s="386"/>
      <c r="U173" s="373"/>
      <c r="V173" s="386"/>
      <c r="W173" s="373"/>
      <c r="X173" s="43"/>
      <c r="Y173" s="523"/>
      <c r="Z173" s="524"/>
      <c r="AA173" s="523"/>
      <c r="AB173" s="524"/>
      <c r="AC173" s="523"/>
      <c r="AD173" s="524"/>
      <c r="AE173" s="523"/>
      <c r="AF173" s="524"/>
      <c r="AG173" s="523"/>
      <c r="AH173" s="524"/>
      <c r="AI173" s="255"/>
      <c r="AJ173" s="183"/>
    </row>
    <row r="174" spans="1:36" ht="15" thickBot="1" x14ac:dyDescent="0.35">
      <c r="A174" s="483" t="s">
        <v>95</v>
      </c>
      <c r="B174" s="484"/>
      <c r="C174" s="484"/>
      <c r="D174" s="484"/>
      <c r="E174" s="484"/>
      <c r="F174" s="484"/>
      <c r="G174" s="484"/>
      <c r="H174" s="484"/>
      <c r="I174" s="484"/>
      <c r="J174" s="484"/>
      <c r="K174" s="484"/>
      <c r="L174" s="484"/>
      <c r="M174" s="485"/>
      <c r="N174" s="174"/>
      <c r="O174" s="175">
        <f>O172+O70</f>
        <v>697.02519399999994</v>
      </c>
      <c r="P174" s="176"/>
      <c r="Q174" s="177">
        <f>Q172+Q70</f>
        <v>646</v>
      </c>
      <c r="R174" s="178"/>
      <c r="S174" s="179">
        <f>S172+S70</f>
        <v>646</v>
      </c>
      <c r="T174" s="178"/>
      <c r="U174" s="179">
        <f>U172+U70</f>
        <v>646</v>
      </c>
      <c r="V174" s="178"/>
      <c r="W174" s="179">
        <f>W172+W70</f>
        <v>646</v>
      </c>
      <c r="X174" s="244">
        <f>X172+X70</f>
        <v>3269.0816689999997</v>
      </c>
      <c r="Y174" s="521">
        <f>Z70+Y172</f>
        <v>646</v>
      </c>
      <c r="Z174" s="522"/>
      <c r="AA174" s="521">
        <f>AB70+AA172</f>
        <v>646</v>
      </c>
      <c r="AB174" s="522"/>
      <c r="AC174" s="521">
        <f>AD70+AC172</f>
        <v>646</v>
      </c>
      <c r="AD174" s="522"/>
      <c r="AE174" s="302"/>
      <c r="AF174" s="303">
        <f>AE172+AF70</f>
        <v>646</v>
      </c>
      <c r="AG174" s="521">
        <f>AH70+AG172</f>
        <v>646</v>
      </c>
      <c r="AH174" s="522"/>
      <c r="AI174" s="301">
        <f>AI172+AI70</f>
        <v>3230</v>
      </c>
      <c r="AJ174" s="183"/>
    </row>
    <row r="175" spans="1:36" x14ac:dyDescent="0.3">
      <c r="A175" s="183"/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  <c r="L175" s="183"/>
      <c r="M175" s="190"/>
      <c r="N175" s="182"/>
      <c r="O175" s="182"/>
      <c r="P175" s="190"/>
      <c r="Q175" s="190"/>
      <c r="R175" s="190"/>
      <c r="S175" s="190"/>
      <c r="T175" s="190"/>
      <c r="U175" s="190"/>
      <c r="V175" s="190"/>
      <c r="W175" s="190"/>
      <c r="X175" s="190"/>
      <c r="Y175" s="42"/>
    </row>
    <row r="176" spans="1:36" x14ac:dyDescent="0.3">
      <c r="A176" s="183"/>
      <c r="B176" s="183"/>
      <c r="C176" s="183"/>
      <c r="D176" s="183"/>
      <c r="E176" s="183"/>
      <c r="F176" s="183"/>
      <c r="G176" s="183"/>
      <c r="H176" s="183"/>
      <c r="I176" s="183"/>
      <c r="J176" s="183"/>
      <c r="K176" s="183"/>
      <c r="L176" s="183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42"/>
    </row>
    <row r="177" spans="13:25" x14ac:dyDescent="0.3"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</row>
    <row r="178" spans="13:25" x14ac:dyDescent="0.3"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</row>
    <row r="179" spans="13:25" x14ac:dyDescent="0.3"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</row>
    <row r="180" spans="13:25" x14ac:dyDescent="0.3"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</row>
    <row r="181" spans="13:25" x14ac:dyDescent="0.3"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</row>
    <row r="182" spans="13:25" x14ac:dyDescent="0.3"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</row>
    <row r="183" spans="13:25" x14ac:dyDescent="0.3"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</row>
    <row r="184" spans="13:25" x14ac:dyDescent="0.3"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</row>
    <row r="185" spans="13:25" x14ac:dyDescent="0.3"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</row>
    <row r="186" spans="13:25" x14ac:dyDescent="0.3"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</row>
    <row r="187" spans="13:25" x14ac:dyDescent="0.3"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</row>
    <row r="188" spans="13:25" x14ac:dyDescent="0.3"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</row>
    <row r="189" spans="13:25" x14ac:dyDescent="0.3"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</row>
    <row r="190" spans="13:25" x14ac:dyDescent="0.3"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</row>
    <row r="191" spans="13:25" x14ac:dyDescent="0.3"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</row>
    <row r="192" spans="13:25" x14ac:dyDescent="0.3"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</row>
    <row r="193" spans="13:25" x14ac:dyDescent="0.3"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</row>
    <row r="194" spans="13:25" x14ac:dyDescent="0.3"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</row>
    <row r="195" spans="13:25" x14ac:dyDescent="0.3"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</row>
    <row r="196" spans="13:25" x14ac:dyDescent="0.3"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</row>
    <row r="197" spans="13:25" x14ac:dyDescent="0.3"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</row>
    <row r="198" spans="13:25" x14ac:dyDescent="0.3"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</row>
    <row r="199" spans="13:25" x14ac:dyDescent="0.3"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</row>
    <row r="200" spans="13:25" x14ac:dyDescent="0.3"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</row>
    <row r="201" spans="13:25" x14ac:dyDescent="0.3"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</row>
    <row r="202" spans="13:25" x14ac:dyDescent="0.3"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</row>
    <row r="203" spans="13:25" x14ac:dyDescent="0.3"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</row>
    <row r="204" spans="13:25" x14ac:dyDescent="0.3"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</row>
    <row r="205" spans="13:25" x14ac:dyDescent="0.3"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</row>
    <row r="206" spans="13:25" x14ac:dyDescent="0.3"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</row>
    <row r="207" spans="13:25" x14ac:dyDescent="0.3"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</row>
    <row r="208" spans="13:25" x14ac:dyDescent="0.3"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</row>
    <row r="209" spans="13:25" x14ac:dyDescent="0.3"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</row>
    <row r="210" spans="13:25" x14ac:dyDescent="0.3"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</row>
    <row r="211" spans="13:25" x14ac:dyDescent="0.3"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</row>
    <row r="212" spans="13:25" x14ac:dyDescent="0.3"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</row>
    <row r="213" spans="13:25" x14ac:dyDescent="0.3"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</row>
    <row r="214" spans="13:25" x14ac:dyDescent="0.3"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</row>
    <row r="215" spans="13:25" x14ac:dyDescent="0.3"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</row>
    <row r="216" spans="13:25" x14ac:dyDescent="0.3"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</row>
    <row r="217" spans="13:25" x14ac:dyDescent="0.3"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</row>
    <row r="218" spans="13:25" x14ac:dyDescent="0.3"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</row>
    <row r="219" spans="13:25" x14ac:dyDescent="0.3"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</row>
    <row r="220" spans="13:25" x14ac:dyDescent="0.3"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</row>
    <row r="221" spans="13:25" x14ac:dyDescent="0.3"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</row>
    <row r="222" spans="13:25" x14ac:dyDescent="0.3"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</row>
    <row r="223" spans="13:25" x14ac:dyDescent="0.3"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</row>
    <row r="224" spans="13:25" x14ac:dyDescent="0.3"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</row>
    <row r="225" spans="13:25" x14ac:dyDescent="0.3"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</row>
    <row r="226" spans="13:25" x14ac:dyDescent="0.3"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</row>
    <row r="227" spans="13:25" x14ac:dyDescent="0.3"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</row>
    <row r="228" spans="13:25" x14ac:dyDescent="0.3"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</row>
    <row r="229" spans="13:25" x14ac:dyDescent="0.3"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</row>
    <row r="230" spans="13:25" x14ac:dyDescent="0.3"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</row>
    <row r="231" spans="13:25" x14ac:dyDescent="0.3"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</row>
    <row r="232" spans="13:25" x14ac:dyDescent="0.3"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</row>
    <row r="233" spans="13:25" x14ac:dyDescent="0.3"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</row>
    <row r="234" spans="13:25" x14ac:dyDescent="0.3"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</row>
    <row r="235" spans="13:25" x14ac:dyDescent="0.3"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</row>
    <row r="236" spans="13:25" x14ac:dyDescent="0.3"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</row>
    <row r="237" spans="13:25" x14ac:dyDescent="0.3"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</row>
    <row r="238" spans="13:25" x14ac:dyDescent="0.3"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</row>
    <row r="239" spans="13:25" x14ac:dyDescent="0.3"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</row>
    <row r="240" spans="13:25" x14ac:dyDescent="0.3"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</row>
    <row r="241" spans="13:25" x14ac:dyDescent="0.3"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</row>
    <row r="242" spans="13:25" x14ac:dyDescent="0.3"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</row>
    <row r="243" spans="13:25" x14ac:dyDescent="0.3"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</row>
    <row r="244" spans="13:25" x14ac:dyDescent="0.3"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</row>
    <row r="245" spans="13:25" x14ac:dyDescent="0.3"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</row>
    <row r="246" spans="13:25" x14ac:dyDescent="0.3"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</row>
    <row r="247" spans="13:25" x14ac:dyDescent="0.3"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</row>
    <row r="248" spans="13:25" x14ac:dyDescent="0.3"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</row>
    <row r="249" spans="13:25" x14ac:dyDescent="0.3"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</row>
    <row r="250" spans="13:25" x14ac:dyDescent="0.3"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</row>
    <row r="251" spans="13:25" x14ac:dyDescent="0.3"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</row>
    <row r="252" spans="13:25" x14ac:dyDescent="0.3"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</row>
    <row r="253" spans="13:25" x14ac:dyDescent="0.3"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</row>
    <row r="254" spans="13:25" x14ac:dyDescent="0.3"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</row>
    <row r="255" spans="13:25" x14ac:dyDescent="0.3"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</row>
    <row r="256" spans="13:25" x14ac:dyDescent="0.3"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</row>
    <row r="257" spans="13:25" x14ac:dyDescent="0.3"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</row>
    <row r="258" spans="13:25" x14ac:dyDescent="0.3"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</row>
    <row r="259" spans="13:25" x14ac:dyDescent="0.3"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</row>
    <row r="260" spans="13:25" x14ac:dyDescent="0.3"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</row>
    <row r="261" spans="13:25" x14ac:dyDescent="0.3"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</row>
    <row r="262" spans="13:25" x14ac:dyDescent="0.3"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</row>
    <row r="263" spans="13:25" x14ac:dyDescent="0.3"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</row>
    <row r="264" spans="13:25" x14ac:dyDescent="0.3"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</row>
    <row r="265" spans="13:25" x14ac:dyDescent="0.3"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</row>
    <row r="266" spans="13:25" x14ac:dyDescent="0.3"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</row>
    <row r="267" spans="13:25" x14ac:dyDescent="0.3"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</row>
    <row r="268" spans="13:25" x14ac:dyDescent="0.3"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</row>
    <row r="269" spans="13:25" x14ac:dyDescent="0.3"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</row>
    <row r="270" spans="13:25" x14ac:dyDescent="0.3"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</row>
    <row r="271" spans="13:25" x14ac:dyDescent="0.3"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</row>
    <row r="272" spans="13:25" x14ac:dyDescent="0.3"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</row>
    <row r="273" spans="13:25" x14ac:dyDescent="0.3"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</row>
    <row r="274" spans="13:25" x14ac:dyDescent="0.3"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</row>
    <row r="275" spans="13:25" x14ac:dyDescent="0.3"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</row>
    <row r="276" spans="13:25" x14ac:dyDescent="0.3"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</row>
    <row r="277" spans="13:25" x14ac:dyDescent="0.3"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</row>
    <row r="278" spans="13:25" x14ac:dyDescent="0.3"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</row>
    <row r="279" spans="13:25" x14ac:dyDescent="0.3"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</row>
    <row r="280" spans="13:25" x14ac:dyDescent="0.3"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</row>
    <row r="281" spans="13:25" x14ac:dyDescent="0.3"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</row>
    <row r="282" spans="13:25" x14ac:dyDescent="0.3"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</row>
    <row r="283" spans="13:25" x14ac:dyDescent="0.3"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</row>
    <row r="284" spans="13:25" x14ac:dyDescent="0.3"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</row>
    <row r="285" spans="13:25" x14ac:dyDescent="0.3"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</row>
    <row r="286" spans="13:25" x14ac:dyDescent="0.3"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</row>
    <row r="287" spans="13:25" x14ac:dyDescent="0.3"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</row>
  </sheetData>
  <mergeCells count="1122">
    <mergeCell ref="B1:M1"/>
    <mergeCell ref="B2:J2"/>
    <mergeCell ref="E3:J3"/>
    <mergeCell ref="E4:J4"/>
    <mergeCell ref="E5:J5"/>
    <mergeCell ref="E6:J6"/>
    <mergeCell ref="B15:C15"/>
    <mergeCell ref="E15:J15"/>
    <mergeCell ref="B16:C16"/>
    <mergeCell ref="E16:J16"/>
    <mergeCell ref="B17:C17"/>
    <mergeCell ref="E17:J17"/>
    <mergeCell ref="B12:C12"/>
    <mergeCell ref="E12:J12"/>
    <mergeCell ref="B13:C13"/>
    <mergeCell ref="E13:J13"/>
    <mergeCell ref="B14:C14"/>
    <mergeCell ref="E14:J14"/>
    <mergeCell ref="E7:J7"/>
    <mergeCell ref="E8:J8"/>
    <mergeCell ref="E9:J9"/>
    <mergeCell ref="E10:J10"/>
    <mergeCell ref="B11:C11"/>
    <mergeCell ref="E11:J11"/>
    <mergeCell ref="B26:C26"/>
    <mergeCell ref="E26:J26"/>
    <mergeCell ref="B27:C27"/>
    <mergeCell ref="E27:J27"/>
    <mergeCell ref="E28:G28"/>
    <mergeCell ref="H28:M28"/>
    <mergeCell ref="E29:J29"/>
    <mergeCell ref="E30:J30"/>
    <mergeCell ref="E31:J31"/>
    <mergeCell ref="B23:C23"/>
    <mergeCell ref="E23:J23"/>
    <mergeCell ref="B24:C24"/>
    <mergeCell ref="E24:J24"/>
    <mergeCell ref="B25:C25"/>
    <mergeCell ref="E25:J25"/>
    <mergeCell ref="E18:J18"/>
    <mergeCell ref="E19:J19"/>
    <mergeCell ref="E20:J20"/>
    <mergeCell ref="E21:J21"/>
    <mergeCell ref="B22:C22"/>
    <mergeCell ref="E22:J22"/>
    <mergeCell ref="A35:G35"/>
    <mergeCell ref="H35:M35"/>
    <mergeCell ref="A36:M36"/>
    <mergeCell ref="F37:I37"/>
    <mergeCell ref="F38:M38"/>
    <mergeCell ref="B41:C41"/>
    <mergeCell ref="D41:G41"/>
    <mergeCell ref="H41:K41"/>
    <mergeCell ref="B32:D32"/>
    <mergeCell ref="B33:D33"/>
    <mergeCell ref="B34:D34"/>
    <mergeCell ref="E32:J32"/>
    <mergeCell ref="E33:J33"/>
    <mergeCell ref="E34:J34"/>
    <mergeCell ref="B29:D29"/>
    <mergeCell ref="B30:D30"/>
    <mergeCell ref="B31:D31"/>
    <mergeCell ref="B46:C46"/>
    <mergeCell ref="D46:G46"/>
    <mergeCell ref="H46:K46"/>
    <mergeCell ref="B47:C47"/>
    <mergeCell ref="D47:G47"/>
    <mergeCell ref="H47:K47"/>
    <mergeCell ref="B44:C44"/>
    <mergeCell ref="D44:G44"/>
    <mergeCell ref="H44:K44"/>
    <mergeCell ref="B45:C45"/>
    <mergeCell ref="D45:G45"/>
    <mergeCell ref="H45:K45"/>
    <mergeCell ref="B42:C42"/>
    <mergeCell ref="D42:G42"/>
    <mergeCell ref="H42:K42"/>
    <mergeCell ref="B43:C43"/>
    <mergeCell ref="D43:G43"/>
    <mergeCell ref="H43:K43"/>
    <mergeCell ref="B54:C54"/>
    <mergeCell ref="D54:G54"/>
    <mergeCell ref="H54:K54"/>
    <mergeCell ref="B55:C55"/>
    <mergeCell ref="D55:G55"/>
    <mergeCell ref="H55:K55"/>
    <mergeCell ref="B52:C52"/>
    <mergeCell ref="D52:G52"/>
    <mergeCell ref="H52:K52"/>
    <mergeCell ref="B53:C53"/>
    <mergeCell ref="D53:G53"/>
    <mergeCell ref="H53:K53"/>
    <mergeCell ref="B48:C48"/>
    <mergeCell ref="D48:G48"/>
    <mergeCell ref="H48:K48"/>
    <mergeCell ref="B49:M49"/>
    <mergeCell ref="B50:M50"/>
    <mergeCell ref="B51:M51"/>
    <mergeCell ref="B62:G62"/>
    <mergeCell ref="H62:K62"/>
    <mergeCell ref="B63:G63"/>
    <mergeCell ref="H63:K63"/>
    <mergeCell ref="B64:G64"/>
    <mergeCell ref="H64:K64"/>
    <mergeCell ref="B58:G58"/>
    <mergeCell ref="H58:K58"/>
    <mergeCell ref="B59:G59"/>
    <mergeCell ref="B60:G60"/>
    <mergeCell ref="H60:K60"/>
    <mergeCell ref="B61:G61"/>
    <mergeCell ref="H61:K61"/>
    <mergeCell ref="B56:C56"/>
    <mergeCell ref="D56:G56"/>
    <mergeCell ref="H56:K56"/>
    <mergeCell ref="B57:C57"/>
    <mergeCell ref="D57:G57"/>
    <mergeCell ref="H57:K57"/>
    <mergeCell ref="B75:E75"/>
    <mergeCell ref="B76:E76"/>
    <mergeCell ref="B77:E77"/>
    <mergeCell ref="B78:E78"/>
    <mergeCell ref="B79:E79"/>
    <mergeCell ref="B80:E80"/>
    <mergeCell ref="F71:J71"/>
    <mergeCell ref="B72:C72"/>
    <mergeCell ref="D72:E72"/>
    <mergeCell ref="B73:E73"/>
    <mergeCell ref="B74:E74"/>
    <mergeCell ref="A71:E71"/>
    <mergeCell ref="A65:K65"/>
    <mergeCell ref="A66:M66"/>
    <mergeCell ref="J68:M68"/>
    <mergeCell ref="I69:M69"/>
    <mergeCell ref="A70:B70"/>
    <mergeCell ref="D70:G70"/>
    <mergeCell ref="B92:E92"/>
    <mergeCell ref="B93:E93"/>
    <mergeCell ref="B94:E94"/>
    <mergeCell ref="B95:E95"/>
    <mergeCell ref="B96:E96"/>
    <mergeCell ref="B97:E97"/>
    <mergeCell ref="B87:E87"/>
    <mergeCell ref="B88:E88"/>
    <mergeCell ref="B89:J89"/>
    <mergeCell ref="B90:E90"/>
    <mergeCell ref="F90:J90"/>
    <mergeCell ref="B91:E91"/>
    <mergeCell ref="B81:E81"/>
    <mergeCell ref="B82:E82"/>
    <mergeCell ref="B83:E83"/>
    <mergeCell ref="B84:E84"/>
    <mergeCell ref="B85:E85"/>
    <mergeCell ref="B86:E86"/>
    <mergeCell ref="P106:Q106"/>
    <mergeCell ref="R106:S106"/>
    <mergeCell ref="T106:U106"/>
    <mergeCell ref="N103:O103"/>
    <mergeCell ref="P103:Q103"/>
    <mergeCell ref="R103:S103"/>
    <mergeCell ref="T103:U103"/>
    <mergeCell ref="V103:W103"/>
    <mergeCell ref="A104:C104"/>
    <mergeCell ref="D104:M104"/>
    <mergeCell ref="N104:O104"/>
    <mergeCell ref="P104:Q104"/>
    <mergeCell ref="R104:S104"/>
    <mergeCell ref="T104:U104"/>
    <mergeCell ref="V104:W104"/>
    <mergeCell ref="B98:E98"/>
    <mergeCell ref="A99:J99"/>
    <mergeCell ref="A100:M100"/>
    <mergeCell ref="J101:L101"/>
    <mergeCell ref="A103:C103"/>
    <mergeCell ref="D103:M103"/>
    <mergeCell ref="V102:W102"/>
    <mergeCell ref="T102:U102"/>
    <mergeCell ref="R102:S102"/>
    <mergeCell ref="P102:Q102"/>
    <mergeCell ref="N102:O102"/>
    <mergeCell ref="A102:M102"/>
    <mergeCell ref="V108:W108"/>
    <mergeCell ref="A109:C109"/>
    <mergeCell ref="D109:M109"/>
    <mergeCell ref="N109:O109"/>
    <mergeCell ref="P109:Q109"/>
    <mergeCell ref="R109:S109"/>
    <mergeCell ref="T109:U109"/>
    <mergeCell ref="V109:W109"/>
    <mergeCell ref="A108:C108"/>
    <mergeCell ref="D108:M108"/>
    <mergeCell ref="N108:O108"/>
    <mergeCell ref="P108:Q108"/>
    <mergeCell ref="R108:S108"/>
    <mergeCell ref="T108:U108"/>
    <mergeCell ref="A105:C105"/>
    <mergeCell ref="D105:M105"/>
    <mergeCell ref="N105:O105"/>
    <mergeCell ref="P105:Q105"/>
    <mergeCell ref="R105:S105"/>
    <mergeCell ref="T105:U105"/>
    <mergeCell ref="V105:W105"/>
    <mergeCell ref="V106:W106"/>
    <mergeCell ref="A107:C107"/>
    <mergeCell ref="D107:M107"/>
    <mergeCell ref="N107:O107"/>
    <mergeCell ref="P107:Q107"/>
    <mergeCell ref="R107:S107"/>
    <mergeCell ref="T107:U107"/>
    <mergeCell ref="V107:W107"/>
    <mergeCell ref="A106:C106"/>
    <mergeCell ref="D106:M106"/>
    <mergeCell ref="N106:O106"/>
    <mergeCell ref="V112:W112"/>
    <mergeCell ref="A113:C113"/>
    <mergeCell ref="D113:M113"/>
    <mergeCell ref="N113:O113"/>
    <mergeCell ref="P113:Q113"/>
    <mergeCell ref="R113:S113"/>
    <mergeCell ref="T113:U113"/>
    <mergeCell ref="V113:W113"/>
    <mergeCell ref="A112:C112"/>
    <mergeCell ref="D112:M112"/>
    <mergeCell ref="N112:O112"/>
    <mergeCell ref="P112:Q112"/>
    <mergeCell ref="R112:S112"/>
    <mergeCell ref="T112:U112"/>
    <mergeCell ref="V110:W110"/>
    <mergeCell ref="A111:C111"/>
    <mergeCell ref="D111:M111"/>
    <mergeCell ref="N111:O111"/>
    <mergeCell ref="P111:Q111"/>
    <mergeCell ref="R111:S111"/>
    <mergeCell ref="T111:U111"/>
    <mergeCell ref="V111:W111"/>
    <mergeCell ref="A110:C110"/>
    <mergeCell ref="D110:M110"/>
    <mergeCell ref="N110:O110"/>
    <mergeCell ref="P110:Q110"/>
    <mergeCell ref="R110:S110"/>
    <mergeCell ref="T110:U110"/>
    <mergeCell ref="V116:W116"/>
    <mergeCell ref="A117:C117"/>
    <mergeCell ref="D117:M117"/>
    <mergeCell ref="N117:O117"/>
    <mergeCell ref="P117:Q117"/>
    <mergeCell ref="R117:S117"/>
    <mergeCell ref="T117:U117"/>
    <mergeCell ref="V117:W117"/>
    <mergeCell ref="A116:C116"/>
    <mergeCell ref="D116:M116"/>
    <mergeCell ref="N116:O116"/>
    <mergeCell ref="P116:Q116"/>
    <mergeCell ref="R116:S116"/>
    <mergeCell ref="T116:U116"/>
    <mergeCell ref="V114:W114"/>
    <mergeCell ref="A115:C115"/>
    <mergeCell ref="D115:M115"/>
    <mergeCell ref="N115:O115"/>
    <mergeCell ref="P115:Q115"/>
    <mergeCell ref="R115:S115"/>
    <mergeCell ref="T115:U115"/>
    <mergeCell ref="V115:W115"/>
    <mergeCell ref="A114:C114"/>
    <mergeCell ref="D114:M114"/>
    <mergeCell ref="N114:O114"/>
    <mergeCell ref="P114:Q114"/>
    <mergeCell ref="R114:S114"/>
    <mergeCell ref="T114:U114"/>
    <mergeCell ref="B122:M122"/>
    <mergeCell ref="N122:O122"/>
    <mergeCell ref="P122:Q122"/>
    <mergeCell ref="R122:S122"/>
    <mergeCell ref="T122:U122"/>
    <mergeCell ref="V122:W122"/>
    <mergeCell ref="V118:W118"/>
    <mergeCell ref="A119:I119"/>
    <mergeCell ref="J119:M119"/>
    <mergeCell ref="B120:M120"/>
    <mergeCell ref="B121:M121"/>
    <mergeCell ref="N121:O121"/>
    <mergeCell ref="P121:Q121"/>
    <mergeCell ref="R121:S121"/>
    <mergeCell ref="T121:U121"/>
    <mergeCell ref="V121:W121"/>
    <mergeCell ref="A118:C118"/>
    <mergeCell ref="D118:M118"/>
    <mergeCell ref="N118:O118"/>
    <mergeCell ref="P118:Q118"/>
    <mergeCell ref="R118:S118"/>
    <mergeCell ref="T118:U118"/>
    <mergeCell ref="N120:O120"/>
    <mergeCell ref="P120:Q120"/>
    <mergeCell ref="R120:S120"/>
    <mergeCell ref="T120:U120"/>
    <mergeCell ref="V120:W120"/>
    <mergeCell ref="B125:M125"/>
    <mergeCell ref="A126:J126"/>
    <mergeCell ref="A127:M127"/>
    <mergeCell ref="H128:M128"/>
    <mergeCell ref="A129:B129"/>
    <mergeCell ref="C129:M129"/>
    <mergeCell ref="B124:M124"/>
    <mergeCell ref="N124:O124"/>
    <mergeCell ref="N127:O127"/>
    <mergeCell ref="K126:M126"/>
    <mergeCell ref="N129:O129"/>
    <mergeCell ref="P124:Q124"/>
    <mergeCell ref="R124:S124"/>
    <mergeCell ref="T124:U124"/>
    <mergeCell ref="V124:W124"/>
    <mergeCell ref="B123:M123"/>
    <mergeCell ref="N123:O123"/>
    <mergeCell ref="P123:Q123"/>
    <mergeCell ref="R123:S123"/>
    <mergeCell ref="T123:U123"/>
    <mergeCell ref="V123:W123"/>
    <mergeCell ref="P129:Q129"/>
    <mergeCell ref="R129:S129"/>
    <mergeCell ref="T129:U129"/>
    <mergeCell ref="V129:W129"/>
    <mergeCell ref="V132:W132"/>
    <mergeCell ref="A133:B133"/>
    <mergeCell ref="C133:M133"/>
    <mergeCell ref="N133:O133"/>
    <mergeCell ref="P133:Q133"/>
    <mergeCell ref="R133:S133"/>
    <mergeCell ref="T133:U133"/>
    <mergeCell ref="V133:W133"/>
    <mergeCell ref="A132:B132"/>
    <mergeCell ref="C132:M132"/>
    <mergeCell ref="N132:O132"/>
    <mergeCell ref="P132:Q132"/>
    <mergeCell ref="R132:S132"/>
    <mergeCell ref="T132:U132"/>
    <mergeCell ref="V130:W130"/>
    <mergeCell ref="A131:B131"/>
    <mergeCell ref="C131:M131"/>
    <mergeCell ref="N131:O131"/>
    <mergeCell ref="P131:Q131"/>
    <mergeCell ref="R131:S131"/>
    <mergeCell ref="T131:U131"/>
    <mergeCell ref="V131:W131"/>
    <mergeCell ref="A130:B130"/>
    <mergeCell ref="C130:M130"/>
    <mergeCell ref="N130:O130"/>
    <mergeCell ref="P130:Q130"/>
    <mergeCell ref="R130:S130"/>
    <mergeCell ref="T130:U130"/>
    <mergeCell ref="V136:W136"/>
    <mergeCell ref="A137:B137"/>
    <mergeCell ref="C137:M137"/>
    <mergeCell ref="N137:O137"/>
    <mergeCell ref="P137:Q137"/>
    <mergeCell ref="R137:S137"/>
    <mergeCell ref="T137:U137"/>
    <mergeCell ref="V137:W137"/>
    <mergeCell ref="A136:B136"/>
    <mergeCell ref="C136:M136"/>
    <mergeCell ref="N136:O136"/>
    <mergeCell ref="P136:Q136"/>
    <mergeCell ref="R136:S136"/>
    <mergeCell ref="T136:U136"/>
    <mergeCell ref="V134:W134"/>
    <mergeCell ref="A135:B135"/>
    <mergeCell ref="C135:M135"/>
    <mergeCell ref="N135:O135"/>
    <mergeCell ref="P135:Q135"/>
    <mergeCell ref="R135:S135"/>
    <mergeCell ref="T135:U135"/>
    <mergeCell ref="V135:W135"/>
    <mergeCell ref="A134:B134"/>
    <mergeCell ref="C134:M134"/>
    <mergeCell ref="N134:O134"/>
    <mergeCell ref="P134:Q134"/>
    <mergeCell ref="R134:S134"/>
    <mergeCell ref="T134:U134"/>
    <mergeCell ref="V140:W140"/>
    <mergeCell ref="A141:B141"/>
    <mergeCell ref="C141:M141"/>
    <mergeCell ref="N141:O141"/>
    <mergeCell ref="P141:Q141"/>
    <mergeCell ref="R141:S141"/>
    <mergeCell ref="T141:U141"/>
    <mergeCell ref="V141:W141"/>
    <mergeCell ref="A140:B140"/>
    <mergeCell ref="C140:M140"/>
    <mergeCell ref="N140:O140"/>
    <mergeCell ref="P140:Q140"/>
    <mergeCell ref="R140:S140"/>
    <mergeCell ref="T140:U140"/>
    <mergeCell ref="V138:W138"/>
    <mergeCell ref="A139:B139"/>
    <mergeCell ref="C139:M139"/>
    <mergeCell ref="N139:O139"/>
    <mergeCell ref="P139:Q139"/>
    <mergeCell ref="R139:S139"/>
    <mergeCell ref="T139:U139"/>
    <mergeCell ref="V139:W139"/>
    <mergeCell ref="A138:B138"/>
    <mergeCell ref="C138:M138"/>
    <mergeCell ref="N138:O138"/>
    <mergeCell ref="P138:Q138"/>
    <mergeCell ref="R138:S138"/>
    <mergeCell ref="T138:U138"/>
    <mergeCell ref="R149:S149"/>
    <mergeCell ref="T149:U149"/>
    <mergeCell ref="V144:W144"/>
    <mergeCell ref="A145:B145"/>
    <mergeCell ref="C145:M145"/>
    <mergeCell ref="N145:O145"/>
    <mergeCell ref="P145:Q145"/>
    <mergeCell ref="R145:S145"/>
    <mergeCell ref="T145:U145"/>
    <mergeCell ref="V145:W145"/>
    <mergeCell ref="A144:B144"/>
    <mergeCell ref="C144:M144"/>
    <mergeCell ref="N144:O144"/>
    <mergeCell ref="P144:Q144"/>
    <mergeCell ref="R144:S144"/>
    <mergeCell ref="T144:U144"/>
    <mergeCell ref="V142:W142"/>
    <mergeCell ref="A143:B143"/>
    <mergeCell ref="C143:M143"/>
    <mergeCell ref="N143:O143"/>
    <mergeCell ref="P143:Q143"/>
    <mergeCell ref="R143:S143"/>
    <mergeCell ref="T143:U143"/>
    <mergeCell ref="V143:W143"/>
    <mergeCell ref="A142:B142"/>
    <mergeCell ref="C142:M142"/>
    <mergeCell ref="N142:O142"/>
    <mergeCell ref="P142:Q142"/>
    <mergeCell ref="R142:S142"/>
    <mergeCell ref="T142:U142"/>
    <mergeCell ref="P150:Q150"/>
    <mergeCell ref="R150:S150"/>
    <mergeCell ref="T150:U150"/>
    <mergeCell ref="V150:W150"/>
    <mergeCell ref="A151:C151"/>
    <mergeCell ref="D151:M151"/>
    <mergeCell ref="N151:O151"/>
    <mergeCell ref="P151:Q151"/>
    <mergeCell ref="R151:S151"/>
    <mergeCell ref="T151:U151"/>
    <mergeCell ref="I148:M148"/>
    <mergeCell ref="A149:C149"/>
    <mergeCell ref="D149:M149"/>
    <mergeCell ref="A150:C150"/>
    <mergeCell ref="D150:M150"/>
    <mergeCell ref="N150:O150"/>
    <mergeCell ref="V146:W146"/>
    <mergeCell ref="A147:B147"/>
    <mergeCell ref="C147:M147"/>
    <mergeCell ref="N147:O147"/>
    <mergeCell ref="P147:Q147"/>
    <mergeCell ref="R147:S147"/>
    <mergeCell ref="T147:U147"/>
    <mergeCell ref="V147:W147"/>
    <mergeCell ref="A146:B146"/>
    <mergeCell ref="C146:M146"/>
    <mergeCell ref="N146:O146"/>
    <mergeCell ref="P146:Q146"/>
    <mergeCell ref="R146:S146"/>
    <mergeCell ref="T146:U146"/>
    <mergeCell ref="N149:O149"/>
    <mergeCell ref="P149:Q149"/>
    <mergeCell ref="P157:Q157"/>
    <mergeCell ref="N157:O157"/>
    <mergeCell ref="V153:W153"/>
    <mergeCell ref="A154:C154"/>
    <mergeCell ref="D154:M154"/>
    <mergeCell ref="N154:O154"/>
    <mergeCell ref="P154:Q154"/>
    <mergeCell ref="R154:S154"/>
    <mergeCell ref="T154:U154"/>
    <mergeCell ref="V154:W154"/>
    <mergeCell ref="A153:C153"/>
    <mergeCell ref="D153:M153"/>
    <mergeCell ref="N153:O153"/>
    <mergeCell ref="P153:Q153"/>
    <mergeCell ref="R153:S153"/>
    <mergeCell ref="T153:U153"/>
    <mergeCell ref="V151:W151"/>
    <mergeCell ref="A152:C152"/>
    <mergeCell ref="D152:M152"/>
    <mergeCell ref="N152:O152"/>
    <mergeCell ref="P152:Q152"/>
    <mergeCell ref="R152:S152"/>
    <mergeCell ref="T152:U152"/>
    <mergeCell ref="V152:W152"/>
    <mergeCell ref="V157:W157"/>
    <mergeCell ref="V159:W159"/>
    <mergeCell ref="A160:C160"/>
    <mergeCell ref="D160:M160"/>
    <mergeCell ref="N160:O160"/>
    <mergeCell ref="P160:Q160"/>
    <mergeCell ref="R160:S160"/>
    <mergeCell ref="T160:U160"/>
    <mergeCell ref="V160:W160"/>
    <mergeCell ref="A159:C159"/>
    <mergeCell ref="D159:M159"/>
    <mergeCell ref="N159:O159"/>
    <mergeCell ref="P159:Q159"/>
    <mergeCell ref="R159:S159"/>
    <mergeCell ref="T159:U159"/>
    <mergeCell ref="V155:W155"/>
    <mergeCell ref="A157:C157"/>
    <mergeCell ref="D157:M157"/>
    <mergeCell ref="A158:C158"/>
    <mergeCell ref="D158:M158"/>
    <mergeCell ref="N158:O158"/>
    <mergeCell ref="P158:Q158"/>
    <mergeCell ref="R158:S158"/>
    <mergeCell ref="T158:U158"/>
    <mergeCell ref="V158:W158"/>
    <mergeCell ref="A155:C155"/>
    <mergeCell ref="D155:M155"/>
    <mergeCell ref="N155:O155"/>
    <mergeCell ref="P155:Q155"/>
    <mergeCell ref="R155:S155"/>
    <mergeCell ref="T155:U155"/>
    <mergeCell ref="T157:U157"/>
    <mergeCell ref="R157:S157"/>
    <mergeCell ref="D165:E165"/>
    <mergeCell ref="G165:J165"/>
    <mergeCell ref="D166:E166"/>
    <mergeCell ref="G166:J166"/>
    <mergeCell ref="V164:W164"/>
    <mergeCell ref="V165:W165"/>
    <mergeCell ref="T164:U164"/>
    <mergeCell ref="T165:U165"/>
    <mergeCell ref="N164:O164"/>
    <mergeCell ref="N165:O165"/>
    <mergeCell ref="P164:Q164"/>
    <mergeCell ref="P165:Q165"/>
    <mergeCell ref="R164:S164"/>
    <mergeCell ref="R165:S165"/>
    <mergeCell ref="V161:W161"/>
    <mergeCell ref="A162:C162"/>
    <mergeCell ref="D162:M162"/>
    <mergeCell ref="N162:O162"/>
    <mergeCell ref="P162:Q162"/>
    <mergeCell ref="R162:S162"/>
    <mergeCell ref="T162:U162"/>
    <mergeCell ref="V162:W162"/>
    <mergeCell ref="A161:C161"/>
    <mergeCell ref="D161:M161"/>
    <mergeCell ref="N161:O161"/>
    <mergeCell ref="P161:Q161"/>
    <mergeCell ref="R161:S161"/>
    <mergeCell ref="T161:U161"/>
    <mergeCell ref="A174:M174"/>
    <mergeCell ref="N6:X6"/>
    <mergeCell ref="Y6:AI6"/>
    <mergeCell ref="Y7:Z7"/>
    <mergeCell ref="AA7:AB7"/>
    <mergeCell ref="AC7:AD7"/>
    <mergeCell ref="AE7:AF7"/>
    <mergeCell ref="AG7:AH7"/>
    <mergeCell ref="T167:U167"/>
    <mergeCell ref="V167:W167"/>
    <mergeCell ref="A169:H169"/>
    <mergeCell ref="I169:M169"/>
    <mergeCell ref="A170:M170"/>
    <mergeCell ref="A172:M172"/>
    <mergeCell ref="N166:O166"/>
    <mergeCell ref="P166:Q166"/>
    <mergeCell ref="R166:S166"/>
    <mergeCell ref="T166:U166"/>
    <mergeCell ref="AA42:AB42"/>
    <mergeCell ref="AA43:AB43"/>
    <mergeCell ref="AA44:AB44"/>
    <mergeCell ref="AA45:AB45"/>
    <mergeCell ref="AA46:AB46"/>
    <mergeCell ref="AA47:AB47"/>
    <mergeCell ref="V166:W166"/>
    <mergeCell ref="D167:E167"/>
    <mergeCell ref="G167:J167"/>
    <mergeCell ref="N167:O167"/>
    <mergeCell ref="P167:Q167"/>
    <mergeCell ref="R167:S167"/>
    <mergeCell ref="I163:M163"/>
    <mergeCell ref="F164:M164"/>
    <mergeCell ref="Y56:Z56"/>
    <mergeCell ref="Y57:Z57"/>
    <mergeCell ref="AA52:AB52"/>
    <mergeCell ref="AA53:AB53"/>
    <mergeCell ref="AA54:AB54"/>
    <mergeCell ref="AA55:AB55"/>
    <mergeCell ref="AA56:AB56"/>
    <mergeCell ref="AA57:AB57"/>
    <mergeCell ref="AA48:AB48"/>
    <mergeCell ref="AA49:AB49"/>
    <mergeCell ref="Y42:Z42"/>
    <mergeCell ref="Y43:Z43"/>
    <mergeCell ref="Y44:Z44"/>
    <mergeCell ref="Y45:Z45"/>
    <mergeCell ref="Y46:Z46"/>
    <mergeCell ref="Y47:Z47"/>
    <mergeCell ref="AG42:AH42"/>
    <mergeCell ref="AG43:AH43"/>
    <mergeCell ref="AG44:AH44"/>
    <mergeCell ref="AG45:AH45"/>
    <mergeCell ref="AG46:AH46"/>
    <mergeCell ref="AG47:AH47"/>
    <mergeCell ref="AC48:AD48"/>
    <mergeCell ref="AC49:AD49"/>
    <mergeCell ref="AE42:AF42"/>
    <mergeCell ref="AE43:AF43"/>
    <mergeCell ref="AE44:AF44"/>
    <mergeCell ref="AE45:AF45"/>
    <mergeCell ref="AE46:AF46"/>
    <mergeCell ref="AE47:AF47"/>
    <mergeCell ref="AE48:AF48"/>
    <mergeCell ref="AE49:AF49"/>
    <mergeCell ref="AG48:AH48"/>
    <mergeCell ref="AG49:AH49"/>
    <mergeCell ref="Y52:Z52"/>
    <mergeCell ref="Y53:Z53"/>
    <mergeCell ref="Y54:Z54"/>
    <mergeCell ref="Y55:Z55"/>
    <mergeCell ref="AC52:AD52"/>
    <mergeCell ref="AC53:AD53"/>
    <mergeCell ref="AC54:AD54"/>
    <mergeCell ref="AC55:AD55"/>
    <mergeCell ref="Y48:Z48"/>
    <mergeCell ref="Y49:Z49"/>
    <mergeCell ref="AC42:AD42"/>
    <mergeCell ref="AC43:AD43"/>
    <mergeCell ref="AC44:AD44"/>
    <mergeCell ref="AC45:AD45"/>
    <mergeCell ref="AC46:AD46"/>
    <mergeCell ref="AC47:AD47"/>
    <mergeCell ref="AG52:AH52"/>
    <mergeCell ref="AG53:AH53"/>
    <mergeCell ref="AG54:AH54"/>
    <mergeCell ref="AG55:AH55"/>
    <mergeCell ref="AG56:AH56"/>
    <mergeCell ref="AG57:AH57"/>
    <mergeCell ref="AC56:AD56"/>
    <mergeCell ref="AC57:AD57"/>
    <mergeCell ref="AE52:AF52"/>
    <mergeCell ref="AE53:AF53"/>
    <mergeCell ref="AE54:AF54"/>
    <mergeCell ref="AE55:AF55"/>
    <mergeCell ref="AE56:AF56"/>
    <mergeCell ref="AE57:AF57"/>
    <mergeCell ref="AG60:AH60"/>
    <mergeCell ref="AG61:AH61"/>
    <mergeCell ref="AG62:AH62"/>
    <mergeCell ref="AC59:AD59"/>
    <mergeCell ref="AE59:AF59"/>
    <mergeCell ref="AG59:AH59"/>
    <mergeCell ref="Y103:Z103"/>
    <mergeCell ref="AC60:AD60"/>
    <mergeCell ref="AC61:AD61"/>
    <mergeCell ref="AC62:AD62"/>
    <mergeCell ref="AC63:AD63"/>
    <mergeCell ref="AC64:AD64"/>
    <mergeCell ref="AE60:AF60"/>
    <mergeCell ref="AE61:AF61"/>
    <mergeCell ref="AE62:AF62"/>
    <mergeCell ref="AE63:AF63"/>
    <mergeCell ref="AE64:AF64"/>
    <mergeCell ref="Y60:Z60"/>
    <mergeCell ref="Y61:Z61"/>
    <mergeCell ref="Y62:Z62"/>
    <mergeCell ref="Y63:Z63"/>
    <mergeCell ref="Y64:Z64"/>
    <mergeCell ref="AE117:AF117"/>
    <mergeCell ref="AE118:AF118"/>
    <mergeCell ref="AE119:AF119"/>
    <mergeCell ref="AE115:AF115"/>
    <mergeCell ref="AA60:AB60"/>
    <mergeCell ref="AA61:AB61"/>
    <mergeCell ref="AA62:AB62"/>
    <mergeCell ref="Y102:Z102"/>
    <mergeCell ref="AA102:AB102"/>
    <mergeCell ref="AA103:AB103"/>
    <mergeCell ref="AC103:AD103"/>
    <mergeCell ref="AC102:AD102"/>
    <mergeCell ref="AA63:AB63"/>
    <mergeCell ref="AA64:AB64"/>
    <mergeCell ref="AA104:AB104"/>
    <mergeCell ref="AA105:AB105"/>
    <mergeCell ref="AA106:AB106"/>
    <mergeCell ref="Y110:Z110"/>
    <mergeCell ref="Y111:Z111"/>
    <mergeCell ref="Y112:Z112"/>
    <mergeCell ref="Y104:Z104"/>
    <mergeCell ref="Y105:Z105"/>
    <mergeCell ref="Y106:Z106"/>
    <mergeCell ref="Y107:Z107"/>
    <mergeCell ref="Y108:Z108"/>
    <mergeCell ref="Y109:Z109"/>
    <mergeCell ref="AA108:AB108"/>
    <mergeCell ref="AA109:AB109"/>
    <mergeCell ref="AA110:AB110"/>
    <mergeCell ref="AA111:AB111"/>
    <mergeCell ref="AA112:AB112"/>
    <mergeCell ref="AC104:AD104"/>
    <mergeCell ref="AC105:AD105"/>
    <mergeCell ref="AC106:AD106"/>
    <mergeCell ref="AC107:AD107"/>
    <mergeCell ref="AC108:AD108"/>
    <mergeCell ref="AC109:AD109"/>
    <mergeCell ref="AC110:AD110"/>
    <mergeCell ref="AC111:AD111"/>
    <mergeCell ref="AA113:AB113"/>
    <mergeCell ref="AA107:AB107"/>
    <mergeCell ref="Y116:Z116"/>
    <mergeCell ref="Y117:Z117"/>
    <mergeCell ref="Y118:Z118"/>
    <mergeCell ref="Y119:Z119"/>
    <mergeCell ref="Y113:Z113"/>
    <mergeCell ref="Y114:Z114"/>
    <mergeCell ref="Y115:Z115"/>
    <mergeCell ref="AC112:AD112"/>
    <mergeCell ref="AC113:AD113"/>
    <mergeCell ref="AC114:AD114"/>
    <mergeCell ref="AC115:AD115"/>
    <mergeCell ref="AC116:AD116"/>
    <mergeCell ref="AC117:AD117"/>
    <mergeCell ref="AA119:AB119"/>
    <mergeCell ref="AA114:AB114"/>
    <mergeCell ref="AA115:AB115"/>
    <mergeCell ref="AA116:AB116"/>
    <mergeCell ref="AA117:AB117"/>
    <mergeCell ref="AA118:AB118"/>
    <mergeCell ref="AE104:AF104"/>
    <mergeCell ref="AE105:AF105"/>
    <mergeCell ref="AE106:AF106"/>
    <mergeCell ref="AE107:AF107"/>
    <mergeCell ref="AE108:AF108"/>
    <mergeCell ref="AE109:AF109"/>
    <mergeCell ref="AE102:AF102"/>
    <mergeCell ref="AG102:AH102"/>
    <mergeCell ref="AG103:AH103"/>
    <mergeCell ref="AG104:AH104"/>
    <mergeCell ref="AG105:AH105"/>
    <mergeCell ref="AE111:AF111"/>
    <mergeCell ref="AE112:AF112"/>
    <mergeCell ref="AE113:AF113"/>
    <mergeCell ref="AE114:AF114"/>
    <mergeCell ref="AG112:AH112"/>
    <mergeCell ref="AG113:AH113"/>
    <mergeCell ref="AG114:AH114"/>
    <mergeCell ref="AE110:AF110"/>
    <mergeCell ref="AG121:AH121"/>
    <mergeCell ref="AG122:AH122"/>
    <mergeCell ref="AG123:AH123"/>
    <mergeCell ref="AG124:AH124"/>
    <mergeCell ref="AG125:AH125"/>
    <mergeCell ref="AG126:AH126"/>
    <mergeCell ref="AC125:AD125"/>
    <mergeCell ref="AC126:AD126"/>
    <mergeCell ref="AE121:AF121"/>
    <mergeCell ref="AE122:AF122"/>
    <mergeCell ref="AE123:AF123"/>
    <mergeCell ref="AE124:AF124"/>
    <mergeCell ref="AE125:AF125"/>
    <mergeCell ref="AE126:AF126"/>
    <mergeCell ref="Y125:Z125"/>
    <mergeCell ref="Y126:Z126"/>
    <mergeCell ref="AA121:AB121"/>
    <mergeCell ref="AA122:AB122"/>
    <mergeCell ref="AA123:AB123"/>
    <mergeCell ref="AA124:AB124"/>
    <mergeCell ref="AA125:AB125"/>
    <mergeCell ref="AA126:AB126"/>
    <mergeCell ref="Y121:Z121"/>
    <mergeCell ref="Y122:Z122"/>
    <mergeCell ref="Y123:Z123"/>
    <mergeCell ref="Y124:Z124"/>
    <mergeCell ref="AC121:AD121"/>
    <mergeCell ref="AC122:AD122"/>
    <mergeCell ref="AC123:AD123"/>
    <mergeCell ref="AC124:AD124"/>
    <mergeCell ref="Y142:Z142"/>
    <mergeCell ref="Y143:Z143"/>
    <mergeCell ref="Y144:Z144"/>
    <mergeCell ref="Y145:Z145"/>
    <mergeCell ref="Y146:Z146"/>
    <mergeCell ref="Y147:Z147"/>
    <mergeCell ref="Y136:Z136"/>
    <mergeCell ref="Y137:Z137"/>
    <mergeCell ref="Y138:Z138"/>
    <mergeCell ref="Y139:Z139"/>
    <mergeCell ref="Y140:Z140"/>
    <mergeCell ref="Y141:Z141"/>
    <mergeCell ref="AA145:AB145"/>
    <mergeCell ref="AA146:AB146"/>
    <mergeCell ref="AA147:AB147"/>
    <mergeCell ref="Y130:Z130"/>
    <mergeCell ref="Y131:Z131"/>
    <mergeCell ref="Y132:Z132"/>
    <mergeCell ref="Y133:Z133"/>
    <mergeCell ref="Y134:Z134"/>
    <mergeCell ref="Y135:Z135"/>
    <mergeCell ref="AC130:AD130"/>
    <mergeCell ref="AC131:AD131"/>
    <mergeCell ref="AC132:AD132"/>
    <mergeCell ref="AC133:AD133"/>
    <mergeCell ref="AC134:AD134"/>
    <mergeCell ref="AC135:AD135"/>
    <mergeCell ref="AA139:AB139"/>
    <mergeCell ref="AA140:AB140"/>
    <mergeCell ref="AA141:AB141"/>
    <mergeCell ref="AA142:AB142"/>
    <mergeCell ref="AA143:AB143"/>
    <mergeCell ref="AA144:AB144"/>
    <mergeCell ref="AA130:AB130"/>
    <mergeCell ref="AA131:AB131"/>
    <mergeCell ref="AA132:AB132"/>
    <mergeCell ref="AA133:AB133"/>
    <mergeCell ref="AA134:AB134"/>
    <mergeCell ref="AA135:AB135"/>
    <mergeCell ref="AA136:AB136"/>
    <mergeCell ref="AA137:AB137"/>
    <mergeCell ref="AA138:AB138"/>
    <mergeCell ref="AG144:AH144"/>
    <mergeCell ref="AE138:AF138"/>
    <mergeCell ref="AC142:AD142"/>
    <mergeCell ref="AC143:AD143"/>
    <mergeCell ref="AC144:AD144"/>
    <mergeCell ref="AC145:AD145"/>
    <mergeCell ref="AC146:AD146"/>
    <mergeCell ref="AC147:AD147"/>
    <mergeCell ref="AC136:AD136"/>
    <mergeCell ref="AC137:AD137"/>
    <mergeCell ref="AC138:AD138"/>
    <mergeCell ref="AC139:AD139"/>
    <mergeCell ref="AC140:AD140"/>
    <mergeCell ref="AC141:AD141"/>
    <mergeCell ref="AE145:AF145"/>
    <mergeCell ref="AE146:AF146"/>
    <mergeCell ref="AE147:AF147"/>
    <mergeCell ref="AG145:AH145"/>
    <mergeCell ref="AG146:AH146"/>
    <mergeCell ref="AG147:AH147"/>
    <mergeCell ref="AG136:AH136"/>
    <mergeCell ref="AG137:AH137"/>
    <mergeCell ref="AG138:AH138"/>
    <mergeCell ref="AG139:AH139"/>
    <mergeCell ref="AG140:AH140"/>
    <mergeCell ref="AG141:AH141"/>
    <mergeCell ref="AC148:AD148"/>
    <mergeCell ref="Y148:Z148"/>
    <mergeCell ref="AG150:AH150"/>
    <mergeCell ref="AG151:AH151"/>
    <mergeCell ref="AG152:AH152"/>
    <mergeCell ref="AG153:AH153"/>
    <mergeCell ref="AG154:AH154"/>
    <mergeCell ref="AA148:AB148"/>
    <mergeCell ref="AE148:AF148"/>
    <mergeCell ref="AG130:AH130"/>
    <mergeCell ref="AG131:AH131"/>
    <mergeCell ref="AG132:AH132"/>
    <mergeCell ref="AG133:AH133"/>
    <mergeCell ref="AG134:AH134"/>
    <mergeCell ref="AG135:AH135"/>
    <mergeCell ref="AE139:AF139"/>
    <mergeCell ref="AE140:AF140"/>
    <mergeCell ref="AE141:AF141"/>
    <mergeCell ref="AE142:AF142"/>
    <mergeCell ref="AE143:AF143"/>
    <mergeCell ref="AE144:AF144"/>
    <mergeCell ref="AE130:AF130"/>
    <mergeCell ref="AE131:AF131"/>
    <mergeCell ref="AE132:AF132"/>
    <mergeCell ref="AE133:AF133"/>
    <mergeCell ref="AE134:AF134"/>
    <mergeCell ref="AE135:AF135"/>
    <mergeCell ref="AE136:AF136"/>
    <mergeCell ref="AE137:AF137"/>
    <mergeCell ref="AG142:AH142"/>
    <mergeCell ref="AG143:AH143"/>
    <mergeCell ref="AG148:AH148"/>
    <mergeCell ref="AG155:AH155"/>
    <mergeCell ref="AC154:AD154"/>
    <mergeCell ref="AC155:AD155"/>
    <mergeCell ref="AC156:AD156"/>
    <mergeCell ref="AE150:AF150"/>
    <mergeCell ref="AE151:AF151"/>
    <mergeCell ref="AE152:AF152"/>
    <mergeCell ref="AE153:AF153"/>
    <mergeCell ref="AE154:AF154"/>
    <mergeCell ref="AE155:AF155"/>
    <mergeCell ref="AE156:AF156"/>
    <mergeCell ref="Y155:Z155"/>
    <mergeCell ref="Y156:Z156"/>
    <mergeCell ref="AA150:AB150"/>
    <mergeCell ref="AA151:AB151"/>
    <mergeCell ref="AA152:AB152"/>
    <mergeCell ref="AA153:AB153"/>
    <mergeCell ref="AA154:AB154"/>
    <mergeCell ref="AA155:AB155"/>
    <mergeCell ref="AA156:AB156"/>
    <mergeCell ref="Y150:Z150"/>
    <mergeCell ref="Y151:Z151"/>
    <mergeCell ref="Y152:Z152"/>
    <mergeCell ref="Y153:Z153"/>
    <mergeCell ref="Y154:Z154"/>
    <mergeCell ref="AC150:AD150"/>
    <mergeCell ref="AC151:AD151"/>
    <mergeCell ref="AC152:AD152"/>
    <mergeCell ref="AC153:AD153"/>
    <mergeCell ref="AA162:AB162"/>
    <mergeCell ref="AA163:AB163"/>
    <mergeCell ref="AG156:AH156"/>
    <mergeCell ref="Y158:Z158"/>
    <mergeCell ref="Y159:Z159"/>
    <mergeCell ref="Y160:Z160"/>
    <mergeCell ref="Y161:Z161"/>
    <mergeCell ref="Y162:Z162"/>
    <mergeCell ref="AC158:AD158"/>
    <mergeCell ref="AC159:AD159"/>
    <mergeCell ref="AC160:AD160"/>
    <mergeCell ref="AC161:AD161"/>
    <mergeCell ref="AG158:AH158"/>
    <mergeCell ref="AG159:AH159"/>
    <mergeCell ref="AG160:AH160"/>
    <mergeCell ref="AG161:AH161"/>
    <mergeCell ref="AG162:AH162"/>
    <mergeCell ref="AG163:AH163"/>
    <mergeCell ref="AC162:AD162"/>
    <mergeCell ref="AC157:AD157"/>
    <mergeCell ref="AA157:AB157"/>
    <mergeCell ref="Y157:Z157"/>
    <mergeCell ref="AE158:AF158"/>
    <mergeCell ref="AE159:AF159"/>
    <mergeCell ref="AE160:AF160"/>
    <mergeCell ref="AE161:AF161"/>
    <mergeCell ref="AE162:AF162"/>
    <mergeCell ref="AE163:AF163"/>
    <mergeCell ref="AA158:AB158"/>
    <mergeCell ref="AA159:AB159"/>
    <mergeCell ref="AA160:AB160"/>
    <mergeCell ref="AA161:AB161"/>
    <mergeCell ref="Y174:Z174"/>
    <mergeCell ref="AA166:AB166"/>
    <mergeCell ref="AA167:AB167"/>
    <mergeCell ref="AA168:AB168"/>
    <mergeCell ref="AA169:AB169"/>
    <mergeCell ref="AA170:AB170"/>
    <mergeCell ref="AA171:AB171"/>
    <mergeCell ref="AA172:AB172"/>
    <mergeCell ref="Y166:Z166"/>
    <mergeCell ref="Y167:Z167"/>
    <mergeCell ref="Y168:Z168"/>
    <mergeCell ref="Y169:Z169"/>
    <mergeCell ref="Y170:Z170"/>
    <mergeCell ref="Y171:Z171"/>
    <mergeCell ref="AA173:AB173"/>
    <mergeCell ref="AA174:AB174"/>
    <mergeCell ref="AC163:AD163"/>
    <mergeCell ref="Y172:Z172"/>
    <mergeCell ref="Y173:Z173"/>
    <mergeCell ref="AC166:AD166"/>
    <mergeCell ref="AC167:AD167"/>
    <mergeCell ref="AC168:AD168"/>
    <mergeCell ref="AC169:AD169"/>
    <mergeCell ref="AC170:AD170"/>
    <mergeCell ref="AC171:AD171"/>
    <mergeCell ref="AC172:AD172"/>
    <mergeCell ref="AC173:AD173"/>
    <mergeCell ref="Y163:Z163"/>
    <mergeCell ref="AG172:AH172"/>
    <mergeCell ref="AG173:AH173"/>
    <mergeCell ref="AG174:AH174"/>
    <mergeCell ref="AG166:AH166"/>
    <mergeCell ref="AG167:AH167"/>
    <mergeCell ref="AG168:AH168"/>
    <mergeCell ref="AG169:AH169"/>
    <mergeCell ref="AG170:AH170"/>
    <mergeCell ref="AG171:AH171"/>
    <mergeCell ref="AC174:AD174"/>
    <mergeCell ref="AE166:AF166"/>
    <mergeCell ref="AE167:AF167"/>
    <mergeCell ref="AE168:AF168"/>
    <mergeCell ref="AE169:AF169"/>
    <mergeCell ref="AE170:AF170"/>
    <mergeCell ref="AE171:AF171"/>
    <mergeCell ref="AE172:AF172"/>
    <mergeCell ref="AE173:AF173"/>
    <mergeCell ref="L58:M58"/>
    <mergeCell ref="V64:W64"/>
    <mergeCell ref="AG68:AH68"/>
    <mergeCell ref="AE68:AF68"/>
    <mergeCell ref="AC68:AD68"/>
    <mergeCell ref="AA68:AB68"/>
    <mergeCell ref="Y68:Z68"/>
    <mergeCell ref="V68:W68"/>
    <mergeCell ref="T68:U68"/>
    <mergeCell ref="R68:S68"/>
    <mergeCell ref="P68:Q68"/>
    <mergeCell ref="N68:O68"/>
    <mergeCell ref="N59:O59"/>
    <mergeCell ref="P59:Q59"/>
    <mergeCell ref="R59:S59"/>
    <mergeCell ref="T59:U59"/>
    <mergeCell ref="V59:W59"/>
    <mergeCell ref="Y59:Z59"/>
    <mergeCell ref="AA59:AB59"/>
    <mergeCell ref="AG63:AH63"/>
    <mergeCell ref="AG64:AH64"/>
    <mergeCell ref="AG71:AH71"/>
    <mergeCell ref="AG72:AH72"/>
    <mergeCell ref="N71:O71"/>
    <mergeCell ref="N72:O72"/>
    <mergeCell ref="P71:Q71"/>
    <mergeCell ref="P72:Q72"/>
    <mergeCell ref="R71:S71"/>
    <mergeCell ref="R72:S72"/>
    <mergeCell ref="T71:U71"/>
    <mergeCell ref="T72:U72"/>
    <mergeCell ref="V71:W71"/>
    <mergeCell ref="V72:W72"/>
    <mergeCell ref="N64:O64"/>
    <mergeCell ref="P64:Q64"/>
    <mergeCell ref="R64:S64"/>
    <mergeCell ref="T64:U64"/>
    <mergeCell ref="L65:M65"/>
    <mergeCell ref="K89:M89"/>
    <mergeCell ref="N90:O90"/>
    <mergeCell ref="P90:Q90"/>
    <mergeCell ref="R90:S90"/>
    <mergeCell ref="T90:U90"/>
    <mergeCell ref="V90:W90"/>
    <mergeCell ref="Y90:Z90"/>
    <mergeCell ref="AA90:AB90"/>
    <mergeCell ref="AC90:AD90"/>
    <mergeCell ref="Y71:Z71"/>
    <mergeCell ref="Y72:Z72"/>
    <mergeCell ref="AA71:AB71"/>
    <mergeCell ref="AA72:AB72"/>
    <mergeCell ref="AC71:AD71"/>
    <mergeCell ref="AC72:AD72"/>
    <mergeCell ref="AE71:AF71"/>
    <mergeCell ref="AE72:AF72"/>
    <mergeCell ref="AE90:AF90"/>
    <mergeCell ref="AG90:AH90"/>
    <mergeCell ref="K99:M99"/>
    <mergeCell ref="N100:O100"/>
    <mergeCell ref="P100:Q100"/>
    <mergeCell ref="R100:S100"/>
    <mergeCell ref="T100:U100"/>
    <mergeCell ref="V100:W100"/>
    <mergeCell ref="Y100:Z100"/>
    <mergeCell ref="AA100:AB100"/>
    <mergeCell ref="AC100:AD100"/>
    <mergeCell ref="AE100:AF100"/>
    <mergeCell ref="AG100:AH100"/>
    <mergeCell ref="AG118:AH118"/>
    <mergeCell ref="AG119:AH119"/>
    <mergeCell ref="Y120:Z120"/>
    <mergeCell ref="AA120:AB120"/>
    <mergeCell ref="AC120:AD120"/>
    <mergeCell ref="AE120:AF120"/>
    <mergeCell ref="AG120:AH120"/>
    <mergeCell ref="AG115:AH115"/>
    <mergeCell ref="AG116:AH116"/>
    <mergeCell ref="AG117:AH117"/>
    <mergeCell ref="AG106:AH106"/>
    <mergeCell ref="AG107:AH107"/>
    <mergeCell ref="AG108:AH108"/>
    <mergeCell ref="AG109:AH109"/>
    <mergeCell ref="AG110:AH110"/>
    <mergeCell ref="AG111:AH111"/>
    <mergeCell ref="AE116:AF116"/>
    <mergeCell ref="AC118:AD118"/>
    <mergeCell ref="AC119:AD119"/>
    <mergeCell ref="AE103:AF103"/>
    <mergeCell ref="Y129:Z129"/>
    <mergeCell ref="AA129:AB129"/>
    <mergeCell ref="AC129:AD129"/>
    <mergeCell ref="AE129:AF129"/>
    <mergeCell ref="AG129:AH129"/>
    <mergeCell ref="Y127:Z127"/>
    <mergeCell ref="AA127:AB127"/>
    <mergeCell ref="AC127:AD127"/>
    <mergeCell ref="AE127:AF127"/>
    <mergeCell ref="AG127:AH127"/>
    <mergeCell ref="V127:W127"/>
    <mergeCell ref="T127:U127"/>
    <mergeCell ref="R127:S127"/>
    <mergeCell ref="P127:Q127"/>
    <mergeCell ref="AG164:AH164"/>
    <mergeCell ref="AG165:AH165"/>
    <mergeCell ref="AE164:AF164"/>
    <mergeCell ref="AE165:AF165"/>
    <mergeCell ref="AC164:AD164"/>
    <mergeCell ref="AC165:AD165"/>
    <mergeCell ref="AA164:AB164"/>
    <mergeCell ref="AA165:AB165"/>
    <mergeCell ref="Y164:Z164"/>
    <mergeCell ref="Y165:Z165"/>
    <mergeCell ref="V149:W149"/>
    <mergeCell ref="Y149:Z149"/>
    <mergeCell ref="AA149:AB149"/>
    <mergeCell ref="AC149:AD149"/>
    <mergeCell ref="AE149:AF149"/>
    <mergeCell ref="AG149:AH149"/>
    <mergeCell ref="AG157:AH157"/>
    <mergeCell ref="AE157:AF157"/>
    <mergeCell ref="A171:M171"/>
    <mergeCell ref="A173:M173"/>
    <mergeCell ref="N168:O168"/>
    <mergeCell ref="P168:Q168"/>
    <mergeCell ref="R168:S168"/>
    <mergeCell ref="T168:U168"/>
    <mergeCell ref="V168:W168"/>
    <mergeCell ref="N171:O171"/>
    <mergeCell ref="N173:O173"/>
    <mergeCell ref="P171:Q171"/>
    <mergeCell ref="P173:Q173"/>
    <mergeCell ref="R171:S171"/>
    <mergeCell ref="R173:S173"/>
    <mergeCell ref="T171:U171"/>
    <mergeCell ref="T173:U173"/>
    <mergeCell ref="V171:W171"/>
    <mergeCell ref="V173:W173"/>
  </mergeCells>
  <dataValidations count="1">
    <dataValidation type="list" allowBlank="1" showInputMessage="1" showErrorMessage="1" sqref="H42:K48">
      <formula1>#REF!</formula1>
    </dataValidation>
  </dataValidations>
  <pageMargins left="0.7" right="0.7" top="0.75" bottom="0.75" header="0.3" footer="0.3"/>
  <pageSetup orientation="portrait" horizontalDpi="0" verticalDpi="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Tables!$D$2:$D$6</xm:f>
          </x14:formula1>
          <xm:sqref>A73:A88 A91:A98</xm:sqref>
        </x14:dataValidation>
        <x14:dataValidation type="list" allowBlank="1" showInputMessage="1" showErrorMessage="1">
          <x14:formula1>
            <xm:f>Tables!$A$2:$A$11</xm:f>
          </x14:formula1>
          <xm:sqref>E11:J17 E22:J27</xm:sqref>
        </x14:dataValidation>
        <x14:dataValidation type="list" allowBlank="1" showInputMessage="1" showErrorMessage="1">
          <x14:formula1>
            <xm:f>Tables!$A$12:$A$15</xm:f>
          </x14:formula1>
          <xm:sqref>B30:D34</xm:sqref>
        </x14:dataValidation>
        <x14:dataValidation type="list" allowBlank="1" showInputMessage="1" showErrorMessage="1">
          <x14:formula1>
            <xm:f>Tables!$A$17:$A$20</xm:f>
          </x14:formula1>
          <xm:sqref>D70:G70</xm:sqref>
        </x14:dataValidation>
        <x14:dataValidation type="list" allowBlank="1" showInputMessage="1" showErrorMessage="1">
          <x14:formula1>
            <xm:f>Tables!$G$17:$G$23</xm:f>
          </x14:formula1>
          <xm:sqref>A130:B147</xm:sqref>
        </x14:dataValidation>
        <x14:dataValidation type="list" allowBlank="1" showInputMessage="1" showErrorMessage="1">
          <x14:formula1>
            <xm:f>Tables!$D$17:$D$24</xm:f>
          </x14:formula1>
          <xm:sqref>A104:C118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S287"/>
  <sheetViews>
    <sheetView topLeftCell="E151" workbookViewId="0">
      <selection activeCell="O170" sqref="O170"/>
    </sheetView>
  </sheetViews>
  <sheetFormatPr defaultRowHeight="14.4" x14ac:dyDescent="0.3"/>
  <cols>
    <col min="1" max="1" width="24.33203125" style="207" customWidth="1"/>
    <col min="2" max="2" width="11.6640625" style="207" customWidth="1"/>
    <col min="3" max="3" width="13.77734375" style="207" customWidth="1"/>
    <col min="4" max="5" width="8.88671875" style="207"/>
    <col min="6" max="7" width="2.5546875" style="207" customWidth="1"/>
    <col min="8" max="8" width="3" style="207" customWidth="1"/>
    <col min="9" max="9" width="2.5546875" style="207" customWidth="1"/>
    <col min="10" max="10" width="2.33203125" style="207" customWidth="1"/>
    <col min="11" max="11" width="10.6640625" style="207" customWidth="1"/>
    <col min="12" max="12" width="10.77734375" style="207" customWidth="1"/>
    <col min="13" max="13" width="8.88671875" style="208"/>
    <col min="14" max="14" width="8.88671875" style="207" customWidth="1"/>
    <col min="15" max="15" width="8.88671875" style="208" customWidth="1"/>
    <col min="16" max="16" width="8.88671875" style="207" customWidth="1"/>
    <col min="17" max="17" width="8.88671875" style="208" customWidth="1"/>
    <col min="18" max="18" width="8.88671875" style="207" customWidth="1"/>
    <col min="19" max="19" width="8.88671875" style="208" customWidth="1"/>
    <col min="20" max="20" width="8.88671875" style="207" customWidth="1"/>
    <col min="21" max="21" width="8.88671875" style="208" customWidth="1"/>
    <col min="22" max="22" width="8.88671875" style="207" customWidth="1"/>
    <col min="23" max="23" width="9.21875" style="208" customWidth="1"/>
    <col min="24" max="24" width="13" style="17" customWidth="1"/>
    <col min="25" max="34" width="8.88671875" style="207" customWidth="1"/>
    <col min="35" max="35" width="12.77734375" style="207" customWidth="1"/>
    <col min="36" max="37" width="8.88671875" style="207"/>
    <col min="38" max="38" width="10.44140625" style="207" customWidth="1"/>
    <col min="39" max="39" width="10.33203125" style="207" customWidth="1"/>
    <col min="40" max="41" width="10.44140625" style="207" customWidth="1"/>
    <col min="42" max="42" width="8.88671875" style="207"/>
    <col min="43" max="44" width="8.88671875" style="207" customWidth="1"/>
    <col min="45" max="45" width="8.88671875" style="207"/>
    <col min="46" max="46" width="12.44140625" style="42" customWidth="1"/>
    <col min="47" max="16384" width="8.88671875" style="207"/>
  </cols>
  <sheetData>
    <row r="1" spans="1:116" x14ac:dyDescent="0.3">
      <c r="A1" s="185" t="s">
        <v>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183"/>
      <c r="O1" s="190"/>
      <c r="P1" s="183"/>
      <c r="Q1" s="190"/>
      <c r="R1" s="183"/>
      <c r="S1" s="190"/>
      <c r="T1" s="183"/>
      <c r="U1" s="190"/>
      <c r="V1" s="183"/>
      <c r="W1" s="190"/>
      <c r="X1" s="190"/>
      <c r="Y1" s="183"/>
      <c r="Z1" s="183"/>
      <c r="AA1" s="183"/>
      <c r="AB1" s="183"/>
      <c r="AC1" s="183"/>
      <c r="AD1" s="183"/>
      <c r="AE1" s="183"/>
    </row>
    <row r="2" spans="1:116" ht="42" x14ac:dyDescent="0.3">
      <c r="A2" s="198" t="s">
        <v>1</v>
      </c>
      <c r="B2" s="437"/>
      <c r="C2" s="437"/>
      <c r="D2" s="437"/>
      <c r="E2" s="437"/>
      <c r="F2" s="437"/>
      <c r="G2" s="437"/>
      <c r="H2" s="437"/>
      <c r="I2" s="437"/>
      <c r="J2" s="437"/>
      <c r="K2" s="183"/>
      <c r="L2" s="183"/>
      <c r="M2" s="190"/>
      <c r="N2" s="183"/>
      <c r="O2" s="190"/>
      <c r="P2" s="183"/>
      <c r="Q2" s="190"/>
      <c r="R2" s="183"/>
      <c r="S2" s="190"/>
      <c r="T2" s="183"/>
      <c r="U2" s="190"/>
      <c r="V2" s="183"/>
      <c r="W2" s="190"/>
      <c r="X2" s="190"/>
      <c r="Y2" s="183"/>
      <c r="Z2" s="183"/>
      <c r="AA2" s="183"/>
      <c r="AB2" s="183"/>
      <c r="AC2" s="183"/>
      <c r="AD2" s="183"/>
      <c r="AE2" s="183"/>
    </row>
    <row r="3" spans="1:116" x14ac:dyDescent="0.3">
      <c r="A3" s="185" t="s">
        <v>2</v>
      </c>
      <c r="B3" s="183"/>
      <c r="C3" s="183"/>
      <c r="D3" s="183"/>
      <c r="E3" s="411"/>
      <c r="F3" s="411"/>
      <c r="G3" s="411"/>
      <c r="H3" s="411"/>
      <c r="I3" s="411"/>
      <c r="J3" s="411"/>
      <c r="K3" s="183"/>
      <c r="L3" s="173" t="s">
        <v>121</v>
      </c>
      <c r="M3" s="190"/>
      <c r="N3" s="183"/>
      <c r="O3" s="190"/>
      <c r="P3" s="183"/>
      <c r="Q3" s="190"/>
      <c r="R3" s="183"/>
      <c r="S3" s="190"/>
      <c r="T3" s="183"/>
      <c r="U3" s="190"/>
      <c r="V3" s="183"/>
      <c r="W3" s="190"/>
      <c r="X3" s="190"/>
      <c r="Y3" s="183"/>
      <c r="Z3" s="183"/>
      <c r="AA3" s="183"/>
      <c r="AB3" s="183"/>
      <c r="AC3" s="183"/>
      <c r="AD3" s="183"/>
      <c r="AE3" s="183"/>
    </row>
    <row r="4" spans="1:116" x14ac:dyDescent="0.3">
      <c r="A4" s="185" t="s">
        <v>3</v>
      </c>
      <c r="B4" s="183"/>
      <c r="C4" s="183"/>
      <c r="D4" s="183"/>
      <c r="E4" s="411"/>
      <c r="F4" s="411"/>
      <c r="G4" s="411"/>
      <c r="H4" s="411"/>
      <c r="I4" s="411"/>
      <c r="J4" s="411"/>
      <c r="K4" s="183"/>
      <c r="L4" s="173" t="s">
        <v>122</v>
      </c>
      <c r="M4" s="190"/>
      <c r="N4" s="183"/>
      <c r="O4" s="190"/>
      <c r="P4" s="183"/>
      <c r="Q4" s="190"/>
      <c r="R4" s="183"/>
      <c r="S4" s="190"/>
      <c r="T4" s="183"/>
      <c r="U4" s="190"/>
      <c r="V4" s="183"/>
      <c r="W4" s="190"/>
      <c r="X4" s="190"/>
      <c r="Y4" s="183"/>
      <c r="Z4" s="183"/>
      <c r="AA4" s="183"/>
      <c r="AB4" s="183"/>
      <c r="AC4" s="183"/>
      <c r="AD4" s="183"/>
      <c r="AE4" s="183"/>
    </row>
    <row r="5" spans="1:116" ht="15" thickBot="1" x14ac:dyDescent="0.35">
      <c r="A5" s="183"/>
      <c r="B5" s="183"/>
      <c r="C5" s="183"/>
      <c r="D5" s="183"/>
      <c r="E5" s="411"/>
      <c r="F5" s="411"/>
      <c r="G5" s="411"/>
      <c r="H5" s="411"/>
      <c r="I5" s="411"/>
      <c r="J5" s="411"/>
      <c r="K5" s="183"/>
      <c r="L5" s="183"/>
      <c r="M5" s="190"/>
      <c r="N5" s="183"/>
      <c r="O5" s="190"/>
      <c r="P5" s="183"/>
      <c r="Q5" s="190"/>
      <c r="R5" s="183"/>
      <c r="S5" s="190"/>
      <c r="T5" s="183"/>
      <c r="U5" s="190"/>
      <c r="V5" s="183"/>
      <c r="W5" s="190"/>
      <c r="X5" s="190"/>
      <c r="Y5" s="183"/>
      <c r="Z5" s="183"/>
      <c r="AA5" s="183"/>
      <c r="AB5" s="183"/>
      <c r="AC5" s="183"/>
      <c r="AD5" s="183"/>
      <c r="AE5" s="183"/>
    </row>
    <row r="6" spans="1:116" s="6" customFormat="1" ht="15" thickBot="1" x14ac:dyDescent="0.35">
      <c r="A6" s="181" t="s">
        <v>123</v>
      </c>
      <c r="B6" s="184"/>
      <c r="C6" s="184"/>
      <c r="D6" s="184"/>
      <c r="E6" s="420"/>
      <c r="F6" s="420"/>
      <c r="G6" s="420"/>
      <c r="H6" s="420"/>
      <c r="I6" s="420"/>
      <c r="J6" s="420"/>
      <c r="K6" s="184"/>
      <c r="L6" s="184"/>
      <c r="M6" s="184"/>
      <c r="N6" s="609" t="s">
        <v>141</v>
      </c>
      <c r="O6" s="610"/>
      <c r="P6" s="610"/>
      <c r="Q6" s="610"/>
      <c r="R6" s="610"/>
      <c r="S6" s="610"/>
      <c r="T6" s="610"/>
      <c r="U6" s="610"/>
      <c r="V6" s="610"/>
      <c r="W6" s="610"/>
      <c r="X6" s="611"/>
      <c r="Y6" s="537" t="s">
        <v>142</v>
      </c>
      <c r="Z6" s="537"/>
      <c r="AA6" s="537"/>
      <c r="AB6" s="537"/>
      <c r="AC6" s="537"/>
      <c r="AD6" s="537"/>
      <c r="AE6" s="537"/>
      <c r="AF6" s="537"/>
      <c r="AG6" s="537"/>
      <c r="AH6" s="537"/>
      <c r="AI6" s="538"/>
      <c r="AJ6" s="598" t="s">
        <v>143</v>
      </c>
      <c r="AK6" s="599"/>
      <c r="AL6" s="599"/>
      <c r="AM6" s="599"/>
      <c r="AN6" s="599"/>
      <c r="AO6" s="599"/>
      <c r="AP6" s="599"/>
      <c r="AQ6" s="599"/>
      <c r="AR6" s="599"/>
      <c r="AS6" s="599"/>
      <c r="AT6" s="600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</row>
    <row r="7" spans="1:116" s="72" customFormat="1" x14ac:dyDescent="0.3">
      <c r="A7" s="75" t="s">
        <v>24</v>
      </c>
      <c r="B7" s="69"/>
      <c r="C7" s="69"/>
      <c r="D7" s="69"/>
      <c r="E7" s="421"/>
      <c r="F7" s="421"/>
      <c r="G7" s="421"/>
      <c r="H7" s="421"/>
      <c r="I7" s="421"/>
      <c r="J7" s="421"/>
      <c r="K7" s="69"/>
      <c r="L7" s="69"/>
      <c r="M7" s="70"/>
      <c r="N7" s="69"/>
      <c r="O7" s="70" t="s">
        <v>11</v>
      </c>
      <c r="P7" s="69"/>
      <c r="Q7" s="70" t="s">
        <v>12</v>
      </c>
      <c r="R7" s="69"/>
      <c r="S7" s="70" t="s">
        <v>13</v>
      </c>
      <c r="T7" s="69"/>
      <c r="U7" s="70" t="s">
        <v>14</v>
      </c>
      <c r="V7" s="69"/>
      <c r="W7" s="71" t="s">
        <v>15</v>
      </c>
      <c r="X7" s="359" t="s">
        <v>17</v>
      </c>
      <c r="Y7" s="539" t="s">
        <v>11</v>
      </c>
      <c r="Z7" s="540"/>
      <c r="AA7" s="539" t="s">
        <v>12</v>
      </c>
      <c r="AB7" s="540"/>
      <c r="AC7" s="539" t="s">
        <v>13</v>
      </c>
      <c r="AD7" s="540"/>
      <c r="AE7" s="539" t="s">
        <v>14</v>
      </c>
      <c r="AF7" s="540"/>
      <c r="AG7" s="539" t="s">
        <v>15</v>
      </c>
      <c r="AH7" s="540"/>
      <c r="AI7" s="304" t="s">
        <v>17</v>
      </c>
      <c r="AJ7" s="594" t="s">
        <v>11</v>
      </c>
      <c r="AK7" s="595"/>
      <c r="AL7" s="594" t="s">
        <v>12</v>
      </c>
      <c r="AM7" s="595"/>
      <c r="AN7" s="594" t="s">
        <v>13</v>
      </c>
      <c r="AO7" s="595"/>
      <c r="AP7" s="594" t="s">
        <v>14</v>
      </c>
      <c r="AQ7" s="595"/>
      <c r="AR7" s="594" t="s">
        <v>15</v>
      </c>
      <c r="AS7" s="595"/>
      <c r="AT7" s="306" t="s">
        <v>17</v>
      </c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</row>
    <row r="8" spans="1:116" s="6" customFormat="1" ht="15" thickBot="1" x14ac:dyDescent="0.35">
      <c r="A8" s="184"/>
      <c r="B8" s="184"/>
      <c r="C8" s="184"/>
      <c r="D8" s="184"/>
      <c r="E8" s="420"/>
      <c r="F8" s="420"/>
      <c r="G8" s="420"/>
      <c r="H8" s="420"/>
      <c r="I8" s="420"/>
      <c r="J8" s="420"/>
      <c r="K8" s="184"/>
      <c r="L8" s="184"/>
      <c r="M8" s="199"/>
      <c r="N8" s="184" t="s">
        <v>23</v>
      </c>
      <c r="O8" s="199"/>
      <c r="P8" s="184" t="s">
        <v>23</v>
      </c>
      <c r="Q8" s="199"/>
      <c r="R8" s="184" t="s">
        <v>23</v>
      </c>
      <c r="S8" s="199"/>
      <c r="T8" s="184" t="s">
        <v>23</v>
      </c>
      <c r="U8" s="199"/>
      <c r="V8" s="184" t="s">
        <v>23</v>
      </c>
      <c r="W8" s="184"/>
      <c r="X8" s="226"/>
      <c r="Y8" s="226" t="s">
        <v>23</v>
      </c>
      <c r="Z8" s="247"/>
      <c r="AA8" s="226" t="s">
        <v>23</v>
      </c>
      <c r="AB8" s="247"/>
      <c r="AC8" s="226" t="s">
        <v>23</v>
      </c>
      <c r="AD8" s="247"/>
      <c r="AE8" s="226" t="s">
        <v>23</v>
      </c>
      <c r="AF8" s="247"/>
      <c r="AG8" s="226" t="s">
        <v>23</v>
      </c>
      <c r="AH8" s="247"/>
      <c r="AI8" s="16"/>
      <c r="AJ8" s="226" t="s">
        <v>23</v>
      </c>
      <c r="AK8" s="247"/>
      <c r="AL8" s="226" t="s">
        <v>23</v>
      </c>
      <c r="AM8" s="247"/>
      <c r="AN8" s="226" t="s">
        <v>23</v>
      </c>
      <c r="AO8" s="247"/>
      <c r="AP8" s="226" t="s">
        <v>23</v>
      </c>
      <c r="AQ8" s="247"/>
      <c r="AR8" s="226" t="s">
        <v>23</v>
      </c>
      <c r="AS8" s="247"/>
      <c r="AT8" s="247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</row>
    <row r="9" spans="1:116" ht="19.2" customHeight="1" x14ac:dyDescent="0.3">
      <c r="A9" s="185" t="s">
        <v>4</v>
      </c>
      <c r="B9" s="183"/>
      <c r="C9" s="183"/>
      <c r="D9" s="183"/>
      <c r="E9" s="422"/>
      <c r="F9" s="422"/>
      <c r="G9" s="422"/>
      <c r="H9" s="422"/>
      <c r="I9" s="422"/>
      <c r="J9" s="422"/>
      <c r="K9" s="183"/>
      <c r="L9" s="8"/>
      <c r="M9" s="191"/>
      <c r="N9" s="399"/>
      <c r="O9" s="400"/>
      <c r="P9" s="399"/>
      <c r="Q9" s="400"/>
      <c r="R9" s="399"/>
      <c r="S9" s="400"/>
      <c r="T9" s="399"/>
      <c r="U9" s="400"/>
      <c r="V9" s="399"/>
      <c r="W9" s="412"/>
      <c r="X9" s="190"/>
      <c r="Y9" s="500"/>
      <c r="Z9" s="412"/>
      <c r="AA9" s="500"/>
      <c r="AB9" s="412"/>
      <c r="AC9" s="500"/>
      <c r="AD9" s="412"/>
      <c r="AE9" s="500"/>
      <c r="AF9" s="412"/>
      <c r="AG9" s="500"/>
      <c r="AH9" s="412"/>
      <c r="AI9" s="248"/>
      <c r="AJ9" s="500"/>
      <c r="AK9" s="412"/>
      <c r="AL9" s="500"/>
      <c r="AM9" s="412"/>
      <c r="AN9" s="500"/>
      <c r="AO9" s="412"/>
      <c r="AP9" s="500"/>
      <c r="AQ9" s="412"/>
      <c r="AR9" s="500"/>
      <c r="AS9" s="412"/>
      <c r="AT9" s="14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</row>
    <row r="10" spans="1:116" ht="28.2" customHeight="1" x14ac:dyDescent="0.3">
      <c r="A10" s="183" t="s">
        <v>5</v>
      </c>
      <c r="B10" s="185" t="s">
        <v>6</v>
      </c>
      <c r="C10" s="185"/>
      <c r="D10" s="185" t="s">
        <v>7</v>
      </c>
      <c r="E10" s="435" t="s">
        <v>40</v>
      </c>
      <c r="F10" s="435"/>
      <c r="G10" s="435"/>
      <c r="H10" s="435"/>
      <c r="I10" s="435"/>
      <c r="J10" s="435"/>
      <c r="K10" s="185" t="s">
        <v>8</v>
      </c>
      <c r="L10" s="198"/>
      <c r="M10" s="172" t="s">
        <v>10</v>
      </c>
      <c r="N10" s="378"/>
      <c r="O10" s="379"/>
      <c r="P10" s="378"/>
      <c r="Q10" s="379"/>
      <c r="R10" s="378"/>
      <c r="S10" s="379"/>
      <c r="T10" s="378"/>
      <c r="U10" s="379"/>
      <c r="V10" s="378"/>
      <c r="W10" s="413"/>
      <c r="X10" s="190"/>
      <c r="Y10" s="501"/>
      <c r="Z10" s="413"/>
      <c r="AA10" s="501"/>
      <c r="AB10" s="413"/>
      <c r="AC10" s="501"/>
      <c r="AD10" s="413"/>
      <c r="AE10" s="501"/>
      <c r="AF10" s="413"/>
      <c r="AG10" s="501"/>
      <c r="AH10" s="413"/>
      <c r="AI10" s="248"/>
      <c r="AJ10" s="501"/>
      <c r="AK10" s="413"/>
      <c r="AL10" s="501"/>
      <c r="AM10" s="413"/>
      <c r="AN10" s="501"/>
      <c r="AO10" s="413"/>
      <c r="AP10" s="501"/>
      <c r="AQ10" s="413"/>
      <c r="AR10" s="501"/>
      <c r="AS10" s="413"/>
      <c r="AT10" s="14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</row>
    <row r="11" spans="1:116" x14ac:dyDescent="0.3">
      <c r="A11" s="183">
        <f t="shared" ref="A11:A17" si="0">N11+P11+R11+T11+V11</f>
        <v>5</v>
      </c>
      <c r="B11" s="411" t="s">
        <v>29</v>
      </c>
      <c r="C11" s="411"/>
      <c r="D11" s="183" t="s">
        <v>28</v>
      </c>
      <c r="E11" s="411" t="s">
        <v>99</v>
      </c>
      <c r="F11" s="411"/>
      <c r="G11" s="411"/>
      <c r="H11" s="411"/>
      <c r="I11" s="411"/>
      <c r="J11" s="411"/>
      <c r="K11" s="32">
        <v>5</v>
      </c>
      <c r="L11" s="196"/>
      <c r="M11" s="35">
        <v>1.0229999999999999</v>
      </c>
      <c r="N11" s="15">
        <v>5</v>
      </c>
      <c r="O11" s="24">
        <f>K11*M11*N11</f>
        <v>25.574999999999996</v>
      </c>
      <c r="P11" s="15"/>
      <c r="Q11" s="24">
        <f>K11*(M11^2)*P11</f>
        <v>0</v>
      </c>
      <c r="R11" s="15"/>
      <c r="S11" s="24">
        <f>K11*(M11^3)*R11</f>
        <v>0</v>
      </c>
      <c r="T11" s="15"/>
      <c r="U11" s="24">
        <f>K11*(M11^4)*T11</f>
        <v>0</v>
      </c>
      <c r="V11" s="15"/>
      <c r="W11" s="26">
        <f>K11*(M11^5)*V11</f>
        <v>0</v>
      </c>
      <c r="X11" s="227">
        <f t="shared" ref="X11:X17" si="1">SUM(O11,Q11,S11,U11,W11)</f>
        <v>25.574999999999996</v>
      </c>
      <c r="Y11" s="245"/>
      <c r="Z11" s="251">
        <f>K11*M11*Y11</f>
        <v>0</v>
      </c>
      <c r="AA11" s="245"/>
      <c r="AB11" s="251">
        <f>K11*(M11^2)*AA11</f>
        <v>0</v>
      </c>
      <c r="AC11" s="245"/>
      <c r="AD11" s="251">
        <f>K11*(M11^3)*AC11</f>
        <v>0</v>
      </c>
      <c r="AE11" s="245"/>
      <c r="AF11" s="251">
        <f>K11*(M11^4)*AE11</f>
        <v>0</v>
      </c>
      <c r="AG11" s="245"/>
      <c r="AH11" s="251">
        <f>K11*(M11^5)*AG11</f>
        <v>0</v>
      </c>
      <c r="AI11" s="253">
        <f>Z11+AB11+AD11+AF11+AH11</f>
        <v>0</v>
      </c>
      <c r="AJ11" s="305"/>
      <c r="AK11" s="308">
        <f>K11*M11*AJ11</f>
        <v>0</v>
      </c>
      <c r="AL11" s="300"/>
      <c r="AM11" s="308">
        <f>K11*(M11^2)*AL11</f>
        <v>0</v>
      </c>
      <c r="AN11" s="300"/>
      <c r="AO11" s="308">
        <f>K11*(M11^3)*AN11</f>
        <v>0</v>
      </c>
      <c r="AP11" s="300"/>
      <c r="AQ11" s="308">
        <f>K11*(M11^4)*AP11</f>
        <v>0</v>
      </c>
      <c r="AR11" s="300"/>
      <c r="AS11" s="308">
        <f>K11*(M11^5)*AR11</f>
        <v>0</v>
      </c>
      <c r="AT11" s="309">
        <f>SUM(AK11,AM11,AO11,AQ11,AS11)</f>
        <v>0</v>
      </c>
      <c r="AU11" s="42"/>
      <c r="AV11" s="42"/>
      <c r="AW11" s="42"/>
      <c r="AX11" s="42"/>
      <c r="AY11" s="42"/>
      <c r="AZ11" s="42"/>
      <c r="BA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</row>
    <row r="12" spans="1:116" x14ac:dyDescent="0.3">
      <c r="A12" s="183">
        <f t="shared" si="0"/>
        <v>0</v>
      </c>
      <c r="B12" s="411"/>
      <c r="C12" s="411"/>
      <c r="D12" s="183"/>
      <c r="E12" s="411" t="s">
        <v>106</v>
      </c>
      <c r="F12" s="411"/>
      <c r="G12" s="411"/>
      <c r="H12" s="411"/>
      <c r="I12" s="411"/>
      <c r="J12" s="411"/>
      <c r="K12" s="32"/>
      <c r="L12" s="196"/>
      <c r="M12" s="35">
        <v>1.0229999999999999</v>
      </c>
      <c r="N12" s="15"/>
      <c r="O12" s="24">
        <f t="shared" ref="O12:O17" si="2">K12*M12*N12</f>
        <v>0</v>
      </c>
      <c r="P12" s="15"/>
      <c r="Q12" s="24">
        <f t="shared" ref="Q12:Q17" si="3">K12*(M12^2)*P12</f>
        <v>0</v>
      </c>
      <c r="R12" s="15"/>
      <c r="S12" s="24">
        <f t="shared" ref="S12:S17" si="4">K12*(M12^3)*R12</f>
        <v>0</v>
      </c>
      <c r="T12" s="15"/>
      <c r="U12" s="24">
        <f t="shared" ref="U12:U17" si="5">K12*(M12^4)*T12</f>
        <v>0</v>
      </c>
      <c r="V12" s="15"/>
      <c r="W12" s="26">
        <f t="shared" ref="W12:W17" si="6">K12*(M12^5)*V12</f>
        <v>0</v>
      </c>
      <c r="X12" s="227">
        <f t="shared" si="1"/>
        <v>0</v>
      </c>
      <c r="Y12" s="245"/>
      <c r="Z12" s="334">
        <f t="shared" ref="Z12:Z17" si="7">K12*M12*Y12</f>
        <v>0</v>
      </c>
      <c r="AA12" s="245"/>
      <c r="AB12" s="334">
        <f t="shared" ref="AB12:AB17" si="8">K12*(M12^2)*AA12</f>
        <v>0</v>
      </c>
      <c r="AC12" s="245"/>
      <c r="AD12" s="334">
        <f t="shared" ref="AD12:AD17" si="9">K12*(M12^3)*AC12</f>
        <v>0</v>
      </c>
      <c r="AE12" s="245"/>
      <c r="AF12" s="334">
        <f t="shared" ref="AF12:AF17" si="10">K12*(M12^4)*AE12</f>
        <v>0</v>
      </c>
      <c r="AG12" s="245"/>
      <c r="AH12" s="334">
        <f t="shared" ref="AH12:AH17" si="11">K12*(M12^5)*AG12</f>
        <v>0</v>
      </c>
      <c r="AI12" s="253">
        <f t="shared" ref="AI12:AI17" si="12">Z12+AB12+AD12+AF12+AH12</f>
        <v>0</v>
      </c>
      <c r="AJ12" s="305"/>
      <c r="AK12" s="336">
        <f t="shared" ref="AK12:AK17" si="13">K12*M12*AJ12</f>
        <v>0</v>
      </c>
      <c r="AL12" s="300"/>
      <c r="AM12" s="336">
        <f t="shared" ref="AM12:AM17" si="14">K12*(M12^2)*AL12</f>
        <v>0</v>
      </c>
      <c r="AN12" s="300"/>
      <c r="AO12" s="336">
        <f t="shared" ref="AO12:AO17" si="15">K12*(M12^3)*AN12</f>
        <v>0</v>
      </c>
      <c r="AP12" s="300"/>
      <c r="AQ12" s="336">
        <f t="shared" ref="AQ12:AQ17" si="16">K12*(M12^4)*AP12</f>
        <v>0</v>
      </c>
      <c r="AR12" s="300"/>
      <c r="AS12" s="336">
        <f t="shared" ref="AS12:AS17" si="17">K12*(M12^5)*AR12</f>
        <v>0</v>
      </c>
      <c r="AT12" s="309">
        <f t="shared" ref="AT12:AT17" si="18">SUM(AK12,AM12,AO12,AQ12,AS12)</f>
        <v>0</v>
      </c>
      <c r="AU12" s="42"/>
      <c r="AV12" s="42"/>
      <c r="AW12" s="42"/>
      <c r="AX12" s="42"/>
      <c r="AY12" s="42"/>
      <c r="AZ12" s="42"/>
      <c r="BA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</row>
    <row r="13" spans="1:116" x14ac:dyDescent="0.3">
      <c r="A13" s="183">
        <f t="shared" si="0"/>
        <v>0</v>
      </c>
      <c r="B13" s="411"/>
      <c r="C13" s="411"/>
      <c r="D13" s="183"/>
      <c r="E13" s="411" t="s">
        <v>108</v>
      </c>
      <c r="F13" s="411"/>
      <c r="G13" s="411"/>
      <c r="H13" s="411"/>
      <c r="I13" s="411"/>
      <c r="J13" s="411"/>
      <c r="K13" s="32"/>
      <c r="L13" s="196"/>
      <c r="M13" s="35">
        <v>1.0229999999999999</v>
      </c>
      <c r="N13" s="15"/>
      <c r="O13" s="24">
        <f t="shared" si="2"/>
        <v>0</v>
      </c>
      <c r="P13" s="15"/>
      <c r="Q13" s="24">
        <f t="shared" si="3"/>
        <v>0</v>
      </c>
      <c r="R13" s="15"/>
      <c r="S13" s="24">
        <f t="shared" si="4"/>
        <v>0</v>
      </c>
      <c r="T13" s="15"/>
      <c r="U13" s="24">
        <f t="shared" si="5"/>
        <v>0</v>
      </c>
      <c r="V13" s="15"/>
      <c r="W13" s="26">
        <f t="shared" si="6"/>
        <v>0</v>
      </c>
      <c r="X13" s="227">
        <f t="shared" si="1"/>
        <v>0</v>
      </c>
      <c r="Y13" s="245"/>
      <c r="Z13" s="334">
        <f t="shared" si="7"/>
        <v>0</v>
      </c>
      <c r="AA13" s="245"/>
      <c r="AB13" s="334">
        <f t="shared" si="8"/>
        <v>0</v>
      </c>
      <c r="AC13" s="245"/>
      <c r="AD13" s="334">
        <f t="shared" si="9"/>
        <v>0</v>
      </c>
      <c r="AE13" s="245"/>
      <c r="AF13" s="334">
        <f t="shared" si="10"/>
        <v>0</v>
      </c>
      <c r="AG13" s="245"/>
      <c r="AH13" s="334">
        <f t="shared" si="11"/>
        <v>0</v>
      </c>
      <c r="AI13" s="253">
        <f t="shared" si="12"/>
        <v>0</v>
      </c>
      <c r="AJ13" s="305"/>
      <c r="AK13" s="336">
        <f t="shared" si="13"/>
        <v>0</v>
      </c>
      <c r="AL13" s="300"/>
      <c r="AM13" s="336">
        <f t="shared" si="14"/>
        <v>0</v>
      </c>
      <c r="AN13" s="300"/>
      <c r="AO13" s="336">
        <f t="shared" si="15"/>
        <v>0</v>
      </c>
      <c r="AP13" s="300"/>
      <c r="AQ13" s="336">
        <f t="shared" si="16"/>
        <v>0</v>
      </c>
      <c r="AR13" s="300"/>
      <c r="AS13" s="336">
        <f t="shared" si="17"/>
        <v>0</v>
      </c>
      <c r="AT13" s="309">
        <f t="shared" si="18"/>
        <v>0</v>
      </c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</row>
    <row r="14" spans="1:116" x14ac:dyDescent="0.3">
      <c r="A14" s="183">
        <f t="shared" si="0"/>
        <v>0</v>
      </c>
      <c r="B14" s="411"/>
      <c r="C14" s="411"/>
      <c r="D14" s="183"/>
      <c r="E14" s="411" t="s">
        <v>108</v>
      </c>
      <c r="F14" s="411"/>
      <c r="G14" s="411"/>
      <c r="H14" s="411"/>
      <c r="I14" s="411"/>
      <c r="J14" s="411"/>
      <c r="K14" s="32"/>
      <c r="L14" s="196"/>
      <c r="M14" s="35">
        <v>1.0229999999999999</v>
      </c>
      <c r="N14" s="15"/>
      <c r="O14" s="24">
        <f t="shared" si="2"/>
        <v>0</v>
      </c>
      <c r="P14" s="15"/>
      <c r="Q14" s="24">
        <f t="shared" si="3"/>
        <v>0</v>
      </c>
      <c r="R14" s="15"/>
      <c r="S14" s="24">
        <f t="shared" si="4"/>
        <v>0</v>
      </c>
      <c r="T14" s="15"/>
      <c r="U14" s="24">
        <f t="shared" si="5"/>
        <v>0</v>
      </c>
      <c r="V14" s="15"/>
      <c r="W14" s="26">
        <f t="shared" si="6"/>
        <v>0</v>
      </c>
      <c r="X14" s="227">
        <f t="shared" si="1"/>
        <v>0</v>
      </c>
      <c r="Y14" s="245"/>
      <c r="Z14" s="334">
        <f t="shared" si="7"/>
        <v>0</v>
      </c>
      <c r="AA14" s="245"/>
      <c r="AB14" s="334">
        <f t="shared" si="8"/>
        <v>0</v>
      </c>
      <c r="AC14" s="245"/>
      <c r="AD14" s="334">
        <f t="shared" si="9"/>
        <v>0</v>
      </c>
      <c r="AE14" s="245"/>
      <c r="AF14" s="334">
        <f t="shared" si="10"/>
        <v>0</v>
      </c>
      <c r="AG14" s="245"/>
      <c r="AH14" s="334">
        <f t="shared" si="11"/>
        <v>0</v>
      </c>
      <c r="AI14" s="253">
        <f t="shared" si="12"/>
        <v>0</v>
      </c>
      <c r="AJ14" s="305"/>
      <c r="AK14" s="336">
        <f t="shared" si="13"/>
        <v>0</v>
      </c>
      <c r="AL14" s="300"/>
      <c r="AM14" s="336">
        <f t="shared" si="14"/>
        <v>0</v>
      </c>
      <c r="AN14" s="300"/>
      <c r="AO14" s="336">
        <f t="shared" si="15"/>
        <v>0</v>
      </c>
      <c r="AP14" s="300"/>
      <c r="AQ14" s="336">
        <f t="shared" si="16"/>
        <v>0</v>
      </c>
      <c r="AR14" s="300"/>
      <c r="AS14" s="336">
        <f t="shared" si="17"/>
        <v>0</v>
      </c>
      <c r="AT14" s="309">
        <f t="shared" si="18"/>
        <v>0</v>
      </c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</row>
    <row r="15" spans="1:116" x14ac:dyDescent="0.3">
      <c r="A15" s="183">
        <f t="shared" si="0"/>
        <v>0</v>
      </c>
      <c r="B15" s="411"/>
      <c r="C15" s="411"/>
      <c r="D15" s="183"/>
      <c r="E15" s="411" t="s">
        <v>108</v>
      </c>
      <c r="F15" s="411"/>
      <c r="G15" s="411"/>
      <c r="H15" s="411"/>
      <c r="I15" s="411"/>
      <c r="J15" s="411"/>
      <c r="K15" s="32"/>
      <c r="L15" s="196"/>
      <c r="M15" s="35">
        <v>1.0229999999999999</v>
      </c>
      <c r="N15" s="15"/>
      <c r="O15" s="24">
        <f t="shared" si="2"/>
        <v>0</v>
      </c>
      <c r="P15" s="15"/>
      <c r="Q15" s="24">
        <f t="shared" si="3"/>
        <v>0</v>
      </c>
      <c r="R15" s="15"/>
      <c r="S15" s="24">
        <f t="shared" si="4"/>
        <v>0</v>
      </c>
      <c r="T15" s="15"/>
      <c r="U15" s="24">
        <f t="shared" si="5"/>
        <v>0</v>
      </c>
      <c r="V15" s="15"/>
      <c r="W15" s="26">
        <f t="shared" si="6"/>
        <v>0</v>
      </c>
      <c r="X15" s="227">
        <f t="shared" si="1"/>
        <v>0</v>
      </c>
      <c r="Y15" s="245"/>
      <c r="Z15" s="334">
        <f t="shared" si="7"/>
        <v>0</v>
      </c>
      <c r="AA15" s="245"/>
      <c r="AB15" s="334">
        <f t="shared" si="8"/>
        <v>0</v>
      </c>
      <c r="AC15" s="245"/>
      <c r="AD15" s="334">
        <f t="shared" si="9"/>
        <v>0</v>
      </c>
      <c r="AE15" s="245"/>
      <c r="AF15" s="334">
        <f t="shared" si="10"/>
        <v>0</v>
      </c>
      <c r="AG15" s="245"/>
      <c r="AH15" s="334">
        <f t="shared" si="11"/>
        <v>0</v>
      </c>
      <c r="AI15" s="253">
        <f t="shared" si="12"/>
        <v>0</v>
      </c>
      <c r="AJ15" s="305"/>
      <c r="AK15" s="336">
        <f t="shared" si="13"/>
        <v>0</v>
      </c>
      <c r="AL15" s="300"/>
      <c r="AM15" s="336">
        <f t="shared" si="14"/>
        <v>0</v>
      </c>
      <c r="AN15" s="300"/>
      <c r="AO15" s="336">
        <f t="shared" si="15"/>
        <v>0</v>
      </c>
      <c r="AP15" s="300"/>
      <c r="AQ15" s="336">
        <f t="shared" si="16"/>
        <v>0</v>
      </c>
      <c r="AR15" s="300"/>
      <c r="AS15" s="336">
        <f t="shared" si="17"/>
        <v>0</v>
      </c>
      <c r="AT15" s="309">
        <f t="shared" si="18"/>
        <v>0</v>
      </c>
    </row>
    <row r="16" spans="1:116" x14ac:dyDescent="0.3">
      <c r="A16" s="183">
        <f t="shared" si="0"/>
        <v>0</v>
      </c>
      <c r="B16" s="411"/>
      <c r="C16" s="411"/>
      <c r="D16" s="183"/>
      <c r="E16" s="411" t="s">
        <v>108</v>
      </c>
      <c r="F16" s="411"/>
      <c r="G16" s="411"/>
      <c r="H16" s="411"/>
      <c r="I16" s="411"/>
      <c r="J16" s="411"/>
      <c r="K16" s="32"/>
      <c r="L16" s="196"/>
      <c r="M16" s="35">
        <v>1.0229999999999999</v>
      </c>
      <c r="N16" s="15"/>
      <c r="O16" s="24">
        <f t="shared" si="2"/>
        <v>0</v>
      </c>
      <c r="P16" s="15"/>
      <c r="Q16" s="24">
        <f t="shared" si="3"/>
        <v>0</v>
      </c>
      <c r="R16" s="15"/>
      <c r="S16" s="24">
        <f t="shared" si="4"/>
        <v>0</v>
      </c>
      <c r="T16" s="15"/>
      <c r="U16" s="24">
        <f t="shared" si="5"/>
        <v>0</v>
      </c>
      <c r="V16" s="15"/>
      <c r="W16" s="26">
        <f t="shared" si="6"/>
        <v>0</v>
      </c>
      <c r="X16" s="227">
        <f t="shared" si="1"/>
        <v>0</v>
      </c>
      <c r="Y16" s="245"/>
      <c r="Z16" s="334">
        <f t="shared" si="7"/>
        <v>0</v>
      </c>
      <c r="AA16" s="245"/>
      <c r="AB16" s="334">
        <f t="shared" si="8"/>
        <v>0</v>
      </c>
      <c r="AC16" s="245"/>
      <c r="AD16" s="334">
        <f t="shared" si="9"/>
        <v>0</v>
      </c>
      <c r="AE16" s="245"/>
      <c r="AF16" s="334">
        <f t="shared" si="10"/>
        <v>0</v>
      </c>
      <c r="AG16" s="245"/>
      <c r="AH16" s="334">
        <f t="shared" si="11"/>
        <v>0</v>
      </c>
      <c r="AI16" s="253">
        <f t="shared" si="12"/>
        <v>0</v>
      </c>
      <c r="AJ16" s="305"/>
      <c r="AK16" s="336">
        <f t="shared" si="13"/>
        <v>0</v>
      </c>
      <c r="AL16" s="300"/>
      <c r="AM16" s="336">
        <f t="shared" si="14"/>
        <v>0</v>
      </c>
      <c r="AN16" s="300"/>
      <c r="AO16" s="336">
        <f t="shared" si="15"/>
        <v>0</v>
      </c>
      <c r="AP16" s="300"/>
      <c r="AQ16" s="336">
        <f t="shared" si="16"/>
        <v>0</v>
      </c>
      <c r="AR16" s="300"/>
      <c r="AS16" s="336">
        <f t="shared" si="17"/>
        <v>0</v>
      </c>
      <c r="AT16" s="309">
        <f t="shared" si="18"/>
        <v>0</v>
      </c>
    </row>
    <row r="17" spans="1:123" s="6" customFormat="1" ht="15" thickBot="1" x14ac:dyDescent="0.35">
      <c r="A17" s="184">
        <f t="shared" si="0"/>
        <v>0</v>
      </c>
      <c r="B17" s="420"/>
      <c r="C17" s="420"/>
      <c r="D17" s="184"/>
      <c r="E17" s="411" t="s">
        <v>108</v>
      </c>
      <c r="F17" s="411"/>
      <c r="G17" s="411"/>
      <c r="H17" s="411"/>
      <c r="I17" s="411"/>
      <c r="J17" s="411"/>
      <c r="K17" s="33"/>
      <c r="L17" s="197"/>
      <c r="M17" s="35">
        <v>1.0229999999999999</v>
      </c>
      <c r="N17" s="18"/>
      <c r="O17" s="24">
        <f t="shared" si="2"/>
        <v>0</v>
      </c>
      <c r="P17" s="18"/>
      <c r="Q17" s="24">
        <f t="shared" si="3"/>
        <v>0</v>
      </c>
      <c r="R17" s="18"/>
      <c r="S17" s="24">
        <f t="shared" si="4"/>
        <v>0</v>
      </c>
      <c r="T17" s="18"/>
      <c r="U17" s="24">
        <f t="shared" si="5"/>
        <v>0</v>
      </c>
      <c r="V17" s="18"/>
      <c r="W17" s="26">
        <f t="shared" si="6"/>
        <v>0</v>
      </c>
      <c r="X17" s="228">
        <f t="shared" si="1"/>
        <v>0</v>
      </c>
      <c r="Y17" s="250"/>
      <c r="Z17" s="334">
        <f t="shared" si="7"/>
        <v>0</v>
      </c>
      <c r="AA17" s="250"/>
      <c r="AB17" s="334">
        <f t="shared" si="8"/>
        <v>0</v>
      </c>
      <c r="AC17" s="250"/>
      <c r="AD17" s="334">
        <f t="shared" si="9"/>
        <v>0</v>
      </c>
      <c r="AE17" s="250"/>
      <c r="AF17" s="334">
        <f t="shared" si="10"/>
        <v>0</v>
      </c>
      <c r="AG17" s="250"/>
      <c r="AH17" s="334">
        <f t="shared" si="11"/>
        <v>0</v>
      </c>
      <c r="AI17" s="253">
        <f t="shared" si="12"/>
        <v>0</v>
      </c>
      <c r="AJ17" s="307"/>
      <c r="AK17" s="336">
        <f t="shared" si="13"/>
        <v>0</v>
      </c>
      <c r="AL17" s="307"/>
      <c r="AM17" s="336">
        <f t="shared" si="14"/>
        <v>0</v>
      </c>
      <c r="AN17" s="307"/>
      <c r="AO17" s="336">
        <f t="shared" si="15"/>
        <v>0</v>
      </c>
      <c r="AP17" s="307"/>
      <c r="AQ17" s="336">
        <f t="shared" si="16"/>
        <v>0</v>
      </c>
      <c r="AR17" s="307"/>
      <c r="AS17" s="336">
        <f t="shared" si="17"/>
        <v>0</v>
      </c>
      <c r="AT17" s="309">
        <f t="shared" si="18"/>
        <v>0</v>
      </c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</row>
    <row r="18" spans="1:123" s="23" customFormat="1" ht="15" thickBot="1" x14ac:dyDescent="0.35">
      <c r="A18" s="187" t="s">
        <v>34</v>
      </c>
      <c r="B18" s="187"/>
      <c r="C18" s="187"/>
      <c r="D18" s="187"/>
      <c r="E18" s="374"/>
      <c r="F18" s="374"/>
      <c r="G18" s="374"/>
      <c r="H18" s="374"/>
      <c r="I18" s="374"/>
      <c r="J18" s="374"/>
      <c r="K18" s="187"/>
      <c r="L18" s="187"/>
      <c r="M18" s="203"/>
      <c r="N18" s="187"/>
      <c r="O18" s="25">
        <f>SUM(O11:O17)</f>
        <v>25.574999999999996</v>
      </c>
      <c r="P18" s="187"/>
      <c r="Q18" s="25">
        <f>SUM(Q11:Q17)</f>
        <v>0</v>
      </c>
      <c r="R18" s="187"/>
      <c r="S18" s="25">
        <f>SUM(S11:S17)</f>
        <v>0</v>
      </c>
      <c r="T18" s="187"/>
      <c r="U18" s="25">
        <f>SUM(U11:U17)</f>
        <v>0</v>
      </c>
      <c r="V18" s="187"/>
      <c r="W18" s="28">
        <f>SUM(W11:W17)</f>
        <v>0</v>
      </c>
      <c r="X18" s="229">
        <f>SUM(X11:X17)</f>
        <v>25.574999999999996</v>
      </c>
      <c r="Y18" s="74"/>
      <c r="Z18" s="28">
        <f>SUM(Z11:Z17)</f>
        <v>0</v>
      </c>
      <c r="AA18" s="258"/>
      <c r="AB18" s="28">
        <f>SUM(AB11:AB17)</f>
        <v>0</v>
      </c>
      <c r="AC18" s="258"/>
      <c r="AD18" s="28">
        <f>SUM(AD11:AD17)</f>
        <v>0</v>
      </c>
      <c r="AE18" s="258"/>
      <c r="AF18" s="28">
        <f>SUM(AF11:AF17)</f>
        <v>0</v>
      </c>
      <c r="AG18" s="258"/>
      <c r="AH18" s="28">
        <f>SUM(AH11:AH17)</f>
        <v>0</v>
      </c>
      <c r="AI18" s="259">
        <f>Z18+AB18+AD18+AF18+AH18+SUM(AI11:AI17)</f>
        <v>0</v>
      </c>
      <c r="AJ18" s="258"/>
      <c r="AK18" s="28">
        <f>SUM(AK11:AK17)</f>
        <v>0</v>
      </c>
      <c r="AL18" s="258"/>
      <c r="AM18" s="28">
        <f>SUM(AM11:AM17)</f>
        <v>0</v>
      </c>
      <c r="AN18" s="258"/>
      <c r="AO18" s="28">
        <f>SUM(AO11:AO17)</f>
        <v>0</v>
      </c>
      <c r="AP18" s="258"/>
      <c r="AQ18" s="28">
        <f>SUM(AQ11:AQ17)</f>
        <v>0</v>
      </c>
      <c r="AR18" s="258"/>
      <c r="AS18" s="28">
        <f>SUM(AS11:AS17)</f>
        <v>0</v>
      </c>
      <c r="AT18" s="310">
        <f>SUM(AT11:AT17)</f>
        <v>0</v>
      </c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</row>
    <row r="19" spans="1:123" ht="15" thickTop="1" x14ac:dyDescent="0.3">
      <c r="A19" s="183"/>
      <c r="B19" s="183"/>
      <c r="C19" s="183"/>
      <c r="D19" s="183"/>
      <c r="E19" s="438"/>
      <c r="F19" s="438"/>
      <c r="G19" s="438"/>
      <c r="H19" s="438"/>
      <c r="I19" s="438"/>
      <c r="J19" s="438"/>
      <c r="K19" s="183"/>
      <c r="L19" s="183"/>
      <c r="M19" s="191"/>
      <c r="N19" s="487"/>
      <c r="O19" s="448"/>
      <c r="P19" s="487"/>
      <c r="Q19" s="448"/>
      <c r="R19" s="487"/>
      <c r="S19" s="448"/>
      <c r="T19" s="487"/>
      <c r="U19" s="448"/>
      <c r="V19" s="487"/>
      <c r="W19" s="548"/>
      <c r="X19" s="190"/>
      <c r="Y19" s="547"/>
      <c r="Z19" s="548"/>
      <c r="AA19" s="547"/>
      <c r="AB19" s="548"/>
      <c r="AC19" s="547"/>
      <c r="AD19" s="548"/>
      <c r="AE19" s="547"/>
      <c r="AF19" s="548"/>
      <c r="AG19" s="547"/>
      <c r="AH19" s="548"/>
      <c r="AI19" s="248"/>
      <c r="AJ19" s="547"/>
      <c r="AK19" s="548"/>
      <c r="AL19" s="547"/>
      <c r="AM19" s="548"/>
      <c r="AN19" s="547"/>
      <c r="AO19" s="548"/>
      <c r="AP19" s="547"/>
      <c r="AQ19" s="548"/>
      <c r="AR19" s="547"/>
      <c r="AS19" s="548"/>
      <c r="AT19" s="14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</row>
    <row r="20" spans="1:123" x14ac:dyDescent="0.3">
      <c r="A20" s="185" t="s">
        <v>30</v>
      </c>
      <c r="B20" s="183"/>
      <c r="C20" s="183"/>
      <c r="D20" s="183"/>
      <c r="E20" s="411"/>
      <c r="F20" s="411"/>
      <c r="G20" s="411"/>
      <c r="H20" s="411"/>
      <c r="I20" s="411"/>
      <c r="J20" s="411"/>
      <c r="K20" s="183"/>
      <c r="L20" s="183"/>
      <c r="M20" s="191"/>
      <c r="N20" s="378"/>
      <c r="O20" s="379"/>
      <c r="P20" s="378"/>
      <c r="Q20" s="379"/>
      <c r="R20" s="378"/>
      <c r="S20" s="379"/>
      <c r="T20" s="378"/>
      <c r="U20" s="379"/>
      <c r="V20" s="378"/>
      <c r="W20" s="413"/>
      <c r="X20" s="190"/>
      <c r="Y20" s="501"/>
      <c r="Z20" s="413"/>
      <c r="AA20" s="501"/>
      <c r="AB20" s="413"/>
      <c r="AC20" s="501"/>
      <c r="AD20" s="413"/>
      <c r="AE20" s="501"/>
      <c r="AF20" s="413"/>
      <c r="AG20" s="501"/>
      <c r="AH20" s="413"/>
      <c r="AI20" s="248"/>
      <c r="AJ20" s="501"/>
      <c r="AK20" s="413"/>
      <c r="AL20" s="501"/>
      <c r="AM20" s="413"/>
      <c r="AN20" s="501"/>
      <c r="AO20" s="413"/>
      <c r="AP20" s="501"/>
      <c r="AQ20" s="413"/>
      <c r="AR20" s="501"/>
      <c r="AS20" s="413"/>
      <c r="AT20" s="14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ht="30.6" customHeight="1" x14ac:dyDescent="0.3">
      <c r="A21" s="183" t="s">
        <v>5</v>
      </c>
      <c r="B21" s="185" t="s">
        <v>6</v>
      </c>
      <c r="C21" s="183"/>
      <c r="D21" s="185" t="s">
        <v>7</v>
      </c>
      <c r="E21" s="435" t="s">
        <v>40</v>
      </c>
      <c r="F21" s="435"/>
      <c r="G21" s="435"/>
      <c r="H21" s="435"/>
      <c r="I21" s="435"/>
      <c r="J21" s="435"/>
      <c r="K21" s="185" t="s">
        <v>8</v>
      </c>
      <c r="L21" s="198"/>
      <c r="M21" s="172" t="s">
        <v>10</v>
      </c>
      <c r="N21" s="378"/>
      <c r="O21" s="379"/>
      <c r="P21" s="378"/>
      <c r="Q21" s="379"/>
      <c r="R21" s="378"/>
      <c r="S21" s="379"/>
      <c r="T21" s="378"/>
      <c r="U21" s="379"/>
      <c r="V21" s="378"/>
      <c r="W21" s="413"/>
      <c r="X21" s="190"/>
      <c r="Y21" s="501"/>
      <c r="Z21" s="413"/>
      <c r="AA21" s="501"/>
      <c r="AB21" s="413"/>
      <c r="AC21" s="501"/>
      <c r="AD21" s="413"/>
      <c r="AE21" s="501"/>
      <c r="AF21" s="413"/>
      <c r="AG21" s="501"/>
      <c r="AH21" s="413"/>
      <c r="AI21" s="248"/>
      <c r="AJ21" s="501"/>
      <c r="AK21" s="413"/>
      <c r="AL21" s="501"/>
      <c r="AM21" s="413"/>
      <c r="AN21" s="501"/>
      <c r="AO21" s="413"/>
      <c r="AP21" s="501"/>
      <c r="AQ21" s="413"/>
      <c r="AR21" s="501"/>
      <c r="AS21" s="413"/>
      <c r="AT21" s="14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x14ac:dyDescent="0.3">
      <c r="A22" s="183">
        <f t="shared" ref="A22:A27" si="19">SUM(N22,P22,R22,T22,V22)</f>
        <v>0</v>
      </c>
      <c r="B22" s="411"/>
      <c r="C22" s="411"/>
      <c r="D22" s="76"/>
      <c r="E22" s="436" t="s">
        <v>108</v>
      </c>
      <c r="F22" s="436"/>
      <c r="G22" s="436"/>
      <c r="H22" s="436"/>
      <c r="I22" s="436"/>
      <c r="J22" s="436"/>
      <c r="K22" s="32"/>
      <c r="L22" s="196"/>
      <c r="M22" s="35">
        <v>1.0229999999999999</v>
      </c>
      <c r="N22" s="29"/>
      <c r="O22" s="30">
        <f>K22*M22*N22</f>
        <v>0</v>
      </c>
      <c r="P22" s="29"/>
      <c r="Q22" s="30">
        <f>K22*(M22^2)*P22</f>
        <v>0</v>
      </c>
      <c r="R22" s="29"/>
      <c r="S22" s="30">
        <f>K22*(M22^3)*R22</f>
        <v>0</v>
      </c>
      <c r="T22" s="29"/>
      <c r="U22" s="30">
        <f>K22*(M22^4)*T22</f>
        <v>0</v>
      </c>
      <c r="V22" s="29"/>
      <c r="W22" s="31">
        <f>K22*(M22^5)*V22</f>
        <v>0</v>
      </c>
      <c r="X22" s="221">
        <f t="shared" ref="X22:X27" si="20">SUM(W22,U22,S22,Q22,O22)</f>
        <v>0</v>
      </c>
      <c r="Y22" s="245"/>
      <c r="Z22" s="251">
        <f>K22*M22*Y22</f>
        <v>0</v>
      </c>
      <c r="AA22" s="245"/>
      <c r="AB22" s="251">
        <f>K22*(M22^2)*AA22</f>
        <v>0</v>
      </c>
      <c r="AC22" s="245"/>
      <c r="AD22" s="251">
        <f>K22*(M22^3)*AC22</f>
        <v>0</v>
      </c>
      <c r="AE22" s="245"/>
      <c r="AF22" s="251">
        <f>K22*(M22^4)*AE22</f>
        <v>0</v>
      </c>
      <c r="AG22" s="245"/>
      <c r="AH22" s="251">
        <f>K22*(M22^5)*AG22</f>
        <v>0</v>
      </c>
      <c r="AI22" s="253">
        <f>Z22+AB22+AD22+AF22+AH22</f>
        <v>0</v>
      </c>
      <c r="AJ22" s="305"/>
      <c r="AK22" s="308">
        <f>K22*M22*AJ22</f>
        <v>0</v>
      </c>
      <c r="AL22" s="300"/>
      <c r="AM22" s="308">
        <f>K22*(M22^2)*AL22</f>
        <v>0</v>
      </c>
      <c r="AN22" s="300"/>
      <c r="AO22" s="308">
        <f>K22*(M22^3)*AN22</f>
        <v>0</v>
      </c>
      <c r="AP22" s="300"/>
      <c r="AQ22" s="308">
        <f>K22*(M22^4)*AP22</f>
        <v>0</v>
      </c>
      <c r="AR22" s="300"/>
      <c r="AS22" s="308">
        <f>K22*(M22^5)*AR22</f>
        <v>0</v>
      </c>
      <c r="AT22" s="308">
        <f>SUM(AK22,AM22,AO22,AQ22,AS22)</f>
        <v>0</v>
      </c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x14ac:dyDescent="0.3">
      <c r="A23" s="183">
        <f t="shared" si="19"/>
        <v>0</v>
      </c>
      <c r="B23" s="411"/>
      <c r="C23" s="411"/>
      <c r="D23" s="186"/>
      <c r="E23" s="436" t="s">
        <v>108</v>
      </c>
      <c r="F23" s="436"/>
      <c r="G23" s="436"/>
      <c r="H23" s="436"/>
      <c r="I23" s="436"/>
      <c r="J23" s="436"/>
      <c r="K23" s="32"/>
      <c r="L23" s="196"/>
      <c r="M23" s="35">
        <v>1.0229999999999999</v>
      </c>
      <c r="N23" s="29"/>
      <c r="O23" s="30">
        <f t="shared" ref="O23:O27" si="21">K23*M23*N23</f>
        <v>0</v>
      </c>
      <c r="P23" s="29"/>
      <c r="Q23" s="30">
        <f t="shared" ref="Q23:Q27" si="22">K23*(M23^2)*P23</f>
        <v>0</v>
      </c>
      <c r="R23" s="29"/>
      <c r="S23" s="30">
        <f t="shared" ref="S23:S27" si="23">K23*(M23^3)*R23</f>
        <v>0</v>
      </c>
      <c r="T23" s="29"/>
      <c r="U23" s="30">
        <f t="shared" ref="U23:U27" si="24">K23*(M23^4)*T23</f>
        <v>0</v>
      </c>
      <c r="V23" s="29"/>
      <c r="W23" s="31">
        <f t="shared" ref="W23:W27" si="25">K23*(M23^5)*V23</f>
        <v>0</v>
      </c>
      <c r="X23" s="221">
        <f t="shared" si="20"/>
        <v>0</v>
      </c>
      <c r="Y23" s="245"/>
      <c r="Z23" s="334">
        <f t="shared" ref="Z23:Z27" si="26">K23*M23*Y23</f>
        <v>0</v>
      </c>
      <c r="AA23" s="245"/>
      <c r="AB23" s="334">
        <f t="shared" ref="AB23:AB27" si="27">K23*(M23^2)*AA23</f>
        <v>0</v>
      </c>
      <c r="AC23" s="245"/>
      <c r="AD23" s="334">
        <f t="shared" ref="AD23:AD27" si="28">K23*(M23^3)*AC23</f>
        <v>0</v>
      </c>
      <c r="AE23" s="245"/>
      <c r="AF23" s="334">
        <f t="shared" ref="AF23:AF27" si="29">K23*(M23^4)*AE23</f>
        <v>0</v>
      </c>
      <c r="AG23" s="245"/>
      <c r="AH23" s="334">
        <f t="shared" ref="AH23:AH27" si="30">K23*(M23^5)*AG23</f>
        <v>0</v>
      </c>
      <c r="AI23" s="253">
        <f t="shared" ref="AI23:AI27" si="31">Z23+AB23+AD23+AF23+AH23</f>
        <v>0</v>
      </c>
      <c r="AJ23" s="305"/>
      <c r="AK23" s="336">
        <f t="shared" ref="AK23:AK27" si="32">K23*M23*AJ23</f>
        <v>0</v>
      </c>
      <c r="AL23" s="300"/>
      <c r="AM23" s="336">
        <f t="shared" ref="AM23:AM27" si="33">K23*(M23^2)*AL23</f>
        <v>0</v>
      </c>
      <c r="AN23" s="300"/>
      <c r="AO23" s="336">
        <f t="shared" ref="AO23:AO27" si="34">K23*(M23^3)*AN23</f>
        <v>0</v>
      </c>
      <c r="AP23" s="300"/>
      <c r="AQ23" s="336">
        <f t="shared" ref="AQ23:AQ27" si="35">K23*(M23^4)*AP23</f>
        <v>0</v>
      </c>
      <c r="AR23" s="300"/>
      <c r="AS23" s="336">
        <f t="shared" ref="AS23:AS27" si="36">K23*(M23^5)*AR23</f>
        <v>0</v>
      </c>
      <c r="AT23" s="308">
        <f t="shared" ref="AT23:AT27" si="37">SUM(AK23,AM23,AO23,AQ23,AS23)</f>
        <v>0</v>
      </c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x14ac:dyDescent="0.3">
      <c r="A24" s="183">
        <f t="shared" si="19"/>
        <v>0</v>
      </c>
      <c r="B24" s="411"/>
      <c r="C24" s="411"/>
      <c r="D24" s="186"/>
      <c r="E24" s="436" t="s">
        <v>108</v>
      </c>
      <c r="F24" s="436"/>
      <c r="G24" s="436"/>
      <c r="H24" s="436"/>
      <c r="I24" s="436"/>
      <c r="J24" s="436"/>
      <c r="K24" s="32"/>
      <c r="L24" s="196"/>
      <c r="M24" s="35">
        <v>1.0229999999999999</v>
      </c>
      <c r="N24" s="29"/>
      <c r="O24" s="30">
        <f t="shared" si="21"/>
        <v>0</v>
      </c>
      <c r="P24" s="29"/>
      <c r="Q24" s="30">
        <f t="shared" si="22"/>
        <v>0</v>
      </c>
      <c r="R24" s="29"/>
      <c r="S24" s="30">
        <f t="shared" si="23"/>
        <v>0</v>
      </c>
      <c r="T24" s="29"/>
      <c r="U24" s="30">
        <f t="shared" si="24"/>
        <v>0</v>
      </c>
      <c r="V24" s="29"/>
      <c r="W24" s="31">
        <f t="shared" si="25"/>
        <v>0</v>
      </c>
      <c r="X24" s="221">
        <f t="shared" si="20"/>
        <v>0</v>
      </c>
      <c r="Y24" s="245"/>
      <c r="Z24" s="334">
        <f t="shared" si="26"/>
        <v>0</v>
      </c>
      <c r="AA24" s="245"/>
      <c r="AB24" s="334">
        <f t="shared" si="27"/>
        <v>0</v>
      </c>
      <c r="AC24" s="245"/>
      <c r="AD24" s="334">
        <f t="shared" si="28"/>
        <v>0</v>
      </c>
      <c r="AE24" s="245"/>
      <c r="AF24" s="334">
        <f t="shared" si="29"/>
        <v>0</v>
      </c>
      <c r="AG24" s="245"/>
      <c r="AH24" s="334">
        <f t="shared" si="30"/>
        <v>0</v>
      </c>
      <c r="AI24" s="253">
        <f t="shared" si="31"/>
        <v>0</v>
      </c>
      <c r="AJ24" s="305"/>
      <c r="AK24" s="336">
        <f t="shared" si="32"/>
        <v>0</v>
      </c>
      <c r="AL24" s="300"/>
      <c r="AM24" s="336">
        <f t="shared" si="33"/>
        <v>0</v>
      </c>
      <c r="AN24" s="300"/>
      <c r="AO24" s="336">
        <f t="shared" si="34"/>
        <v>0</v>
      </c>
      <c r="AP24" s="300"/>
      <c r="AQ24" s="336">
        <f t="shared" si="35"/>
        <v>0</v>
      </c>
      <c r="AR24" s="300"/>
      <c r="AS24" s="336">
        <f t="shared" si="36"/>
        <v>0</v>
      </c>
      <c r="AT24" s="308">
        <f t="shared" si="37"/>
        <v>0</v>
      </c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x14ac:dyDescent="0.3">
      <c r="A25" s="183">
        <f t="shared" si="19"/>
        <v>0</v>
      </c>
      <c r="B25" s="411"/>
      <c r="C25" s="411"/>
      <c r="D25" s="186"/>
      <c r="E25" s="436" t="s">
        <v>108</v>
      </c>
      <c r="F25" s="436"/>
      <c r="G25" s="436"/>
      <c r="H25" s="436"/>
      <c r="I25" s="436"/>
      <c r="J25" s="436"/>
      <c r="K25" s="32"/>
      <c r="L25" s="196"/>
      <c r="M25" s="35">
        <v>1.0229999999999999</v>
      </c>
      <c r="N25" s="29"/>
      <c r="O25" s="30">
        <f t="shared" si="21"/>
        <v>0</v>
      </c>
      <c r="P25" s="29"/>
      <c r="Q25" s="30">
        <f t="shared" si="22"/>
        <v>0</v>
      </c>
      <c r="R25" s="29"/>
      <c r="S25" s="30">
        <f t="shared" si="23"/>
        <v>0</v>
      </c>
      <c r="T25" s="29"/>
      <c r="U25" s="30">
        <f t="shared" si="24"/>
        <v>0</v>
      </c>
      <c r="V25" s="29"/>
      <c r="W25" s="31">
        <f t="shared" si="25"/>
        <v>0</v>
      </c>
      <c r="X25" s="221">
        <f t="shared" si="20"/>
        <v>0</v>
      </c>
      <c r="Y25" s="245"/>
      <c r="Z25" s="334">
        <f t="shared" si="26"/>
        <v>0</v>
      </c>
      <c r="AA25" s="245"/>
      <c r="AB25" s="334">
        <f t="shared" si="27"/>
        <v>0</v>
      </c>
      <c r="AC25" s="245"/>
      <c r="AD25" s="334">
        <f t="shared" si="28"/>
        <v>0</v>
      </c>
      <c r="AE25" s="245"/>
      <c r="AF25" s="334">
        <f t="shared" si="29"/>
        <v>0</v>
      </c>
      <c r="AG25" s="245"/>
      <c r="AH25" s="334">
        <f t="shared" si="30"/>
        <v>0</v>
      </c>
      <c r="AI25" s="253">
        <f t="shared" si="31"/>
        <v>0</v>
      </c>
      <c r="AJ25" s="305"/>
      <c r="AK25" s="336">
        <f t="shared" si="32"/>
        <v>0</v>
      </c>
      <c r="AL25" s="300"/>
      <c r="AM25" s="336">
        <f t="shared" si="33"/>
        <v>0</v>
      </c>
      <c r="AN25" s="300"/>
      <c r="AO25" s="336">
        <f t="shared" si="34"/>
        <v>0</v>
      </c>
      <c r="AP25" s="300"/>
      <c r="AQ25" s="336">
        <f t="shared" si="35"/>
        <v>0</v>
      </c>
      <c r="AR25" s="300"/>
      <c r="AS25" s="336">
        <f t="shared" si="36"/>
        <v>0</v>
      </c>
      <c r="AT25" s="308">
        <f t="shared" si="37"/>
        <v>0</v>
      </c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x14ac:dyDescent="0.3">
      <c r="A26" s="183">
        <f t="shared" si="19"/>
        <v>0</v>
      </c>
      <c r="B26" s="411"/>
      <c r="C26" s="411"/>
      <c r="D26" s="186"/>
      <c r="E26" s="436" t="s">
        <v>108</v>
      </c>
      <c r="F26" s="436"/>
      <c r="G26" s="436"/>
      <c r="H26" s="436"/>
      <c r="I26" s="436"/>
      <c r="J26" s="436"/>
      <c r="K26" s="32"/>
      <c r="L26" s="196"/>
      <c r="M26" s="35">
        <v>1.0229999999999999</v>
      </c>
      <c r="N26" s="29"/>
      <c r="O26" s="30">
        <f t="shared" si="21"/>
        <v>0</v>
      </c>
      <c r="P26" s="29"/>
      <c r="Q26" s="30">
        <f t="shared" si="22"/>
        <v>0</v>
      </c>
      <c r="R26" s="29"/>
      <c r="S26" s="30">
        <f t="shared" si="23"/>
        <v>0</v>
      </c>
      <c r="T26" s="29"/>
      <c r="U26" s="30">
        <f t="shared" si="24"/>
        <v>0</v>
      </c>
      <c r="V26" s="29"/>
      <c r="W26" s="31">
        <f t="shared" si="25"/>
        <v>0</v>
      </c>
      <c r="X26" s="221">
        <f t="shared" si="20"/>
        <v>0</v>
      </c>
      <c r="Y26" s="245"/>
      <c r="Z26" s="334">
        <f t="shared" si="26"/>
        <v>0</v>
      </c>
      <c r="AA26" s="245"/>
      <c r="AB26" s="334">
        <f t="shared" si="27"/>
        <v>0</v>
      </c>
      <c r="AC26" s="245"/>
      <c r="AD26" s="334">
        <f t="shared" si="28"/>
        <v>0</v>
      </c>
      <c r="AE26" s="245"/>
      <c r="AF26" s="334">
        <f t="shared" si="29"/>
        <v>0</v>
      </c>
      <c r="AG26" s="245"/>
      <c r="AH26" s="334">
        <f t="shared" si="30"/>
        <v>0</v>
      </c>
      <c r="AI26" s="253">
        <f t="shared" si="31"/>
        <v>0</v>
      </c>
      <c r="AJ26" s="300"/>
      <c r="AK26" s="336">
        <f t="shared" si="32"/>
        <v>0</v>
      </c>
      <c r="AL26" s="300"/>
      <c r="AM26" s="336">
        <f t="shared" si="33"/>
        <v>0</v>
      </c>
      <c r="AN26" s="300"/>
      <c r="AO26" s="336">
        <f t="shared" si="34"/>
        <v>0</v>
      </c>
      <c r="AP26" s="300"/>
      <c r="AQ26" s="336">
        <f t="shared" si="35"/>
        <v>0</v>
      </c>
      <c r="AR26" s="300"/>
      <c r="AS26" s="336">
        <f t="shared" si="36"/>
        <v>0</v>
      </c>
      <c r="AT26" s="308">
        <f t="shared" si="37"/>
        <v>0</v>
      </c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6" customFormat="1" ht="15" thickBot="1" x14ac:dyDescent="0.35">
      <c r="A27" s="46">
        <f t="shared" si="19"/>
        <v>0</v>
      </c>
      <c r="B27" s="420"/>
      <c r="C27" s="420"/>
      <c r="D27" s="68"/>
      <c r="E27" s="436" t="s">
        <v>108</v>
      </c>
      <c r="F27" s="436"/>
      <c r="G27" s="436"/>
      <c r="H27" s="436"/>
      <c r="I27" s="436"/>
      <c r="J27" s="436"/>
      <c r="K27" s="33"/>
      <c r="L27" s="197"/>
      <c r="M27" s="37"/>
      <c r="N27" s="38"/>
      <c r="O27" s="39">
        <f t="shared" si="21"/>
        <v>0</v>
      </c>
      <c r="P27" s="40"/>
      <c r="Q27" s="30">
        <f t="shared" si="22"/>
        <v>0</v>
      </c>
      <c r="R27" s="40"/>
      <c r="S27" s="39">
        <f t="shared" si="23"/>
        <v>0</v>
      </c>
      <c r="T27" s="40"/>
      <c r="U27" s="30">
        <f t="shared" si="24"/>
        <v>0</v>
      </c>
      <c r="V27" s="40"/>
      <c r="W27" s="41">
        <f t="shared" si="25"/>
        <v>0</v>
      </c>
      <c r="X27" s="40">
        <f t="shared" si="20"/>
        <v>0</v>
      </c>
      <c r="Y27" s="250"/>
      <c r="Z27" s="334">
        <f t="shared" si="26"/>
        <v>0</v>
      </c>
      <c r="AA27" s="250"/>
      <c r="AB27" s="334">
        <f t="shared" si="27"/>
        <v>0</v>
      </c>
      <c r="AC27" s="250"/>
      <c r="AD27" s="334">
        <f t="shared" si="28"/>
        <v>0</v>
      </c>
      <c r="AE27" s="250"/>
      <c r="AF27" s="334">
        <f t="shared" si="29"/>
        <v>0</v>
      </c>
      <c r="AG27" s="250"/>
      <c r="AH27" s="334">
        <f t="shared" si="30"/>
        <v>0</v>
      </c>
      <c r="AI27" s="262">
        <f t="shared" si="31"/>
        <v>0</v>
      </c>
      <c r="AJ27" s="307"/>
      <c r="AK27" s="337">
        <f t="shared" si="32"/>
        <v>0</v>
      </c>
      <c r="AL27" s="307"/>
      <c r="AM27" s="337">
        <f t="shared" si="33"/>
        <v>0</v>
      </c>
      <c r="AN27" s="307"/>
      <c r="AO27" s="337">
        <f t="shared" si="34"/>
        <v>0</v>
      </c>
      <c r="AP27" s="307"/>
      <c r="AQ27" s="337">
        <f t="shared" si="35"/>
        <v>0</v>
      </c>
      <c r="AR27" s="307"/>
      <c r="AS27" s="337">
        <f t="shared" si="36"/>
        <v>0</v>
      </c>
      <c r="AT27" s="337">
        <f t="shared" si="37"/>
        <v>0</v>
      </c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42" customFormat="1" x14ac:dyDescent="0.3">
      <c r="A28" s="190"/>
      <c r="B28" s="190"/>
      <c r="C28" s="190"/>
      <c r="D28" s="190"/>
      <c r="E28" s="410"/>
      <c r="F28" s="410"/>
      <c r="G28" s="410"/>
      <c r="H28" s="428" t="s">
        <v>20</v>
      </c>
      <c r="I28" s="428"/>
      <c r="J28" s="428"/>
      <c r="K28" s="428"/>
      <c r="L28" s="428"/>
      <c r="M28" s="423"/>
      <c r="N28" s="43"/>
      <c r="O28" s="44">
        <f>SUM(O22:O27)</f>
        <v>0</v>
      </c>
      <c r="P28" s="190"/>
      <c r="Q28" s="339">
        <f>SUM(Q22:Q27)</f>
        <v>0</v>
      </c>
      <c r="R28" s="190"/>
      <c r="S28" s="44">
        <f>SUM(S22:S27)</f>
        <v>0</v>
      </c>
      <c r="T28" s="190"/>
      <c r="U28" s="339">
        <f>SUM(U22:U27)</f>
        <v>0</v>
      </c>
      <c r="V28" s="190"/>
      <c r="W28" s="261">
        <f>SUM(W22:W27)</f>
        <v>0</v>
      </c>
      <c r="X28" s="230">
        <f>SUM(X22:X27)</f>
        <v>0</v>
      </c>
      <c r="Y28" s="74"/>
      <c r="Z28" s="261">
        <f>SUM(Z22:Z27)</f>
        <v>0</v>
      </c>
      <c r="AA28" s="74"/>
      <c r="AB28" s="261">
        <f>SUM(AB22:AB27)</f>
        <v>0</v>
      </c>
      <c r="AC28" s="74"/>
      <c r="AD28" s="261">
        <f>SUM(AD22:AD27)</f>
        <v>0</v>
      </c>
      <c r="AE28" s="74"/>
      <c r="AF28" s="261">
        <f>SUM(AF22:AF27)</f>
        <v>0</v>
      </c>
      <c r="AG28" s="74"/>
      <c r="AH28" s="261">
        <f>SUM(AH22:AH27)</f>
        <v>0</v>
      </c>
      <c r="AI28" s="255">
        <f>Z28+AB28+AD28+AF28+AH28+SUM(AI22:AI27)</f>
        <v>0</v>
      </c>
      <c r="AJ28" s="190"/>
      <c r="AK28" s="45">
        <f>SUM(AK22:AK27)</f>
        <v>0</v>
      </c>
      <c r="AL28" s="74"/>
      <c r="AM28" s="45">
        <f>SUM(AM22:AM27)</f>
        <v>0</v>
      </c>
      <c r="AN28" s="74"/>
      <c r="AO28" s="45">
        <f>SUM(AO22:AO27)</f>
        <v>0</v>
      </c>
      <c r="AP28" s="74"/>
      <c r="AQ28" s="45">
        <f>SUM(AQ22:AQ27)</f>
        <v>0</v>
      </c>
      <c r="AR28" s="74"/>
      <c r="AS28" s="45">
        <f>SUM(AS22:AS27)</f>
        <v>0</v>
      </c>
      <c r="AT28" s="45">
        <f>SUM(AT22:AT27)</f>
        <v>0</v>
      </c>
    </row>
    <row r="29" spans="1:123" ht="31.2" customHeight="1" x14ac:dyDescent="0.3">
      <c r="A29" s="183"/>
      <c r="B29" s="419" t="s">
        <v>19</v>
      </c>
      <c r="C29" s="419"/>
      <c r="D29" s="419"/>
      <c r="E29" s="411"/>
      <c r="F29" s="411"/>
      <c r="G29" s="411"/>
      <c r="H29" s="411"/>
      <c r="I29" s="411"/>
      <c r="J29" s="411"/>
      <c r="K29" s="185" t="s">
        <v>140</v>
      </c>
      <c r="L29" s="183"/>
      <c r="M29" s="191"/>
      <c r="N29" s="183" t="s">
        <v>16</v>
      </c>
      <c r="O29" s="191"/>
      <c r="P29" s="183" t="s">
        <v>16</v>
      </c>
      <c r="Q29" s="191"/>
      <c r="R29" s="183" t="s">
        <v>16</v>
      </c>
      <c r="S29" s="191"/>
      <c r="T29" s="183" t="s">
        <v>16</v>
      </c>
      <c r="U29" s="191"/>
      <c r="V29" s="183" t="s">
        <v>16</v>
      </c>
      <c r="W29" s="14"/>
      <c r="X29" s="190"/>
      <c r="Y29" s="74" t="s">
        <v>16</v>
      </c>
      <c r="Z29" s="14"/>
      <c r="AA29" s="74" t="s">
        <v>16</v>
      </c>
      <c r="AB29" s="14"/>
      <c r="AC29" s="74" t="s">
        <v>16</v>
      </c>
      <c r="AD29" s="14"/>
      <c r="AE29" s="74" t="s">
        <v>16</v>
      </c>
      <c r="AF29" s="14"/>
      <c r="AG29" s="74" t="s">
        <v>16</v>
      </c>
      <c r="AH29" s="14"/>
      <c r="AI29" s="248"/>
      <c r="AJ29" s="190"/>
      <c r="AK29" s="14"/>
      <c r="AL29" s="74"/>
      <c r="AM29" s="14"/>
      <c r="AN29" s="74"/>
      <c r="AO29" s="14"/>
      <c r="AP29" s="74"/>
      <c r="AQ29" s="14"/>
      <c r="AR29" s="74"/>
      <c r="AS29" s="14"/>
      <c r="AT29" s="14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x14ac:dyDescent="0.3">
      <c r="A30" s="183">
        <f>SUM(N30,P30,R30,T30,V30)</f>
        <v>0</v>
      </c>
      <c r="B30" s="411" t="s">
        <v>118</v>
      </c>
      <c r="C30" s="411"/>
      <c r="D30" s="411"/>
      <c r="E30" s="411"/>
      <c r="F30" s="411"/>
      <c r="G30" s="411"/>
      <c r="H30" s="411"/>
      <c r="I30" s="411"/>
      <c r="J30" s="411"/>
      <c r="K30" s="32"/>
      <c r="L30" s="183"/>
      <c r="M30" s="191">
        <v>1.01</v>
      </c>
      <c r="N30" s="29"/>
      <c r="O30" s="30">
        <f>K30*M30*N30</f>
        <v>0</v>
      </c>
      <c r="P30" s="29"/>
      <c r="Q30" s="30">
        <f>K30*(M30^2)*P30</f>
        <v>0</v>
      </c>
      <c r="R30" s="29"/>
      <c r="S30" s="30">
        <f>K30*(M30^3)*R30</f>
        <v>0</v>
      </c>
      <c r="T30" s="29"/>
      <c r="U30" s="30">
        <f>K30*(M30^4)*T30</f>
        <v>0</v>
      </c>
      <c r="V30" s="29"/>
      <c r="W30" s="31">
        <f>K30*(M30^5)*V30</f>
        <v>0</v>
      </c>
      <c r="X30" s="221">
        <f t="shared" ref="X30:X34" si="38">SUM(W30,U30,S30,Q30,O30)</f>
        <v>0</v>
      </c>
      <c r="Y30" s="245"/>
      <c r="Z30" s="251">
        <f>K30*M30*Y30</f>
        <v>0</v>
      </c>
      <c r="AA30" s="245"/>
      <c r="AB30" s="251">
        <f>K30*(M30^2)*AA30</f>
        <v>0</v>
      </c>
      <c r="AC30" s="245"/>
      <c r="AD30" s="251">
        <f>K30*(M30^3)*AC30</f>
        <v>0</v>
      </c>
      <c r="AE30" s="245"/>
      <c r="AF30" s="251">
        <f>K30*(M30^4)*AE30</f>
        <v>0</v>
      </c>
      <c r="AG30" s="245"/>
      <c r="AH30" s="251">
        <f>K30*(M30^5)*AG30</f>
        <v>0</v>
      </c>
      <c r="AI30" s="253">
        <f>Z30+AB30+AD30+AF30+AH30</f>
        <v>0</v>
      </c>
      <c r="AJ30" s="305"/>
      <c r="AK30" s="308">
        <f>K30*M30*AJ30</f>
        <v>0</v>
      </c>
      <c r="AL30" s="300"/>
      <c r="AM30" s="308">
        <f>K30*(M30^2)*AL30</f>
        <v>0</v>
      </c>
      <c r="AN30" s="300"/>
      <c r="AO30" s="308">
        <f>K30*(M30^3)*AN30</f>
        <v>0</v>
      </c>
      <c r="AP30" s="300"/>
      <c r="AQ30" s="308">
        <f>K30*(M30^4)*AP30</f>
        <v>0</v>
      </c>
      <c r="AR30" s="300"/>
      <c r="AS30" s="308">
        <f>K30*(M30^5)*AR30</f>
        <v>0</v>
      </c>
      <c r="AT30" s="308">
        <f>SUM(AK30,AM30,AO30,AQ30,AS30)</f>
        <v>0</v>
      </c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x14ac:dyDescent="0.3">
      <c r="A31" s="183">
        <f>SUM(N31,P31,R31,T31,V31)</f>
        <v>0</v>
      </c>
      <c r="B31" s="411" t="s">
        <v>119</v>
      </c>
      <c r="C31" s="411"/>
      <c r="D31" s="411"/>
      <c r="E31" s="411"/>
      <c r="F31" s="411"/>
      <c r="G31" s="411"/>
      <c r="H31" s="411"/>
      <c r="I31" s="411"/>
      <c r="J31" s="411"/>
      <c r="K31" s="32"/>
      <c r="L31" s="183"/>
      <c r="M31" s="191">
        <v>1.01</v>
      </c>
      <c r="N31" s="29"/>
      <c r="O31" s="30">
        <f t="shared" ref="O31:O34" si="39">K31*M31*N31</f>
        <v>0</v>
      </c>
      <c r="P31" s="29"/>
      <c r="Q31" s="30">
        <f t="shared" ref="Q31:Q34" si="40">K31*(M31^2)*P31</f>
        <v>0</v>
      </c>
      <c r="R31" s="29"/>
      <c r="S31" s="30">
        <f t="shared" ref="S31:S34" si="41">K31*(M31^3)*R31</f>
        <v>0</v>
      </c>
      <c r="T31" s="29"/>
      <c r="U31" s="30">
        <f t="shared" ref="U31:U34" si="42">K31*(M31^4)*T31</f>
        <v>0</v>
      </c>
      <c r="V31" s="29"/>
      <c r="W31" s="31">
        <f t="shared" ref="W31:W34" si="43">K31*(M31^5)*V31</f>
        <v>0</v>
      </c>
      <c r="X31" s="221">
        <f t="shared" si="38"/>
        <v>0</v>
      </c>
      <c r="Y31" s="245"/>
      <c r="Z31" s="251">
        <f t="shared" ref="Z31:Z34" si="44">K31*M31*Y31</f>
        <v>0</v>
      </c>
      <c r="AA31" s="245"/>
      <c r="AB31" s="251">
        <f t="shared" ref="AB31:AB34" si="45">K31*(M31^2)*AA31</f>
        <v>0</v>
      </c>
      <c r="AC31" s="245"/>
      <c r="AD31" s="251">
        <f t="shared" ref="AD31:AD34" si="46">K31*(M31^3)*AC31</f>
        <v>0</v>
      </c>
      <c r="AE31" s="245"/>
      <c r="AF31" s="251">
        <f t="shared" ref="AF31:AF34" si="47">K31*(M31^4)*AE31</f>
        <v>0</v>
      </c>
      <c r="AG31" s="245"/>
      <c r="AH31" s="251">
        <f t="shared" ref="AH31:AH34" si="48">K31*(M31^5)*AG31</f>
        <v>0</v>
      </c>
      <c r="AI31" s="253">
        <f t="shared" ref="AI31:AI34" si="49">Z31+AB31+AD31+AF31+AH31</f>
        <v>0</v>
      </c>
      <c r="AJ31" s="305"/>
      <c r="AK31" s="308">
        <f>K31*M31*AJ31</f>
        <v>0</v>
      </c>
      <c r="AL31" s="300"/>
      <c r="AM31" s="308">
        <f t="shared" ref="AM31:AM34" si="50">K31*(M31^2)*AL31</f>
        <v>0</v>
      </c>
      <c r="AN31" s="300"/>
      <c r="AO31" s="308">
        <f t="shared" ref="AO31:AO34" si="51">K31*(M31^3)*AN31</f>
        <v>0</v>
      </c>
      <c r="AP31" s="300"/>
      <c r="AQ31" s="308">
        <f t="shared" ref="AQ31:AQ34" si="52">K31*(M31^4)*AP31</f>
        <v>0</v>
      </c>
      <c r="AR31" s="300"/>
      <c r="AS31" s="308">
        <f t="shared" ref="AS31:AS34" si="53">K31*(M31^5)*AR31</f>
        <v>0</v>
      </c>
      <c r="AT31" s="308">
        <f>SUM(AK31,AM31,AO31,AQ31,AS31)</f>
        <v>0</v>
      </c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x14ac:dyDescent="0.3">
      <c r="A32" s="183">
        <f>SUM(N32,P32,R32,T32,V32)</f>
        <v>0</v>
      </c>
      <c r="B32" s="411" t="s">
        <v>118</v>
      </c>
      <c r="C32" s="411"/>
      <c r="D32" s="411"/>
      <c r="E32" s="411"/>
      <c r="F32" s="411"/>
      <c r="G32" s="411"/>
      <c r="H32" s="411"/>
      <c r="I32" s="411"/>
      <c r="J32" s="411"/>
      <c r="K32" s="32"/>
      <c r="L32" s="183"/>
      <c r="M32" s="191">
        <v>1.01</v>
      </c>
      <c r="N32" s="29"/>
      <c r="O32" s="30">
        <f t="shared" si="39"/>
        <v>0</v>
      </c>
      <c r="P32" s="29"/>
      <c r="Q32" s="30">
        <f t="shared" si="40"/>
        <v>0</v>
      </c>
      <c r="R32" s="29"/>
      <c r="S32" s="30">
        <f t="shared" si="41"/>
        <v>0</v>
      </c>
      <c r="T32" s="29"/>
      <c r="U32" s="30">
        <f t="shared" si="42"/>
        <v>0</v>
      </c>
      <c r="V32" s="29"/>
      <c r="W32" s="31">
        <f t="shared" si="43"/>
        <v>0</v>
      </c>
      <c r="X32" s="221">
        <f t="shared" si="38"/>
        <v>0</v>
      </c>
      <c r="Y32" s="245"/>
      <c r="Z32" s="251">
        <f t="shared" si="44"/>
        <v>0</v>
      </c>
      <c r="AA32" s="245"/>
      <c r="AB32" s="251">
        <f t="shared" si="45"/>
        <v>0</v>
      </c>
      <c r="AC32" s="245"/>
      <c r="AD32" s="251">
        <f t="shared" si="46"/>
        <v>0</v>
      </c>
      <c r="AE32" s="245"/>
      <c r="AF32" s="251">
        <f t="shared" si="47"/>
        <v>0</v>
      </c>
      <c r="AG32" s="245"/>
      <c r="AH32" s="251">
        <f t="shared" si="48"/>
        <v>0</v>
      </c>
      <c r="AI32" s="253">
        <f t="shared" si="49"/>
        <v>0</v>
      </c>
      <c r="AJ32" s="305"/>
      <c r="AK32" s="308">
        <f>K32*M32*AJ32</f>
        <v>0</v>
      </c>
      <c r="AL32" s="300"/>
      <c r="AM32" s="308">
        <f t="shared" si="50"/>
        <v>0</v>
      </c>
      <c r="AN32" s="300"/>
      <c r="AO32" s="308">
        <f t="shared" si="51"/>
        <v>0</v>
      </c>
      <c r="AP32" s="300"/>
      <c r="AQ32" s="308">
        <f t="shared" si="52"/>
        <v>0</v>
      </c>
      <c r="AR32" s="300"/>
      <c r="AS32" s="308">
        <f t="shared" si="53"/>
        <v>0</v>
      </c>
      <c r="AT32" s="308">
        <f>SUM(AK32,AM32,AO32,AQ32,AS32)</f>
        <v>0</v>
      </c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x14ac:dyDescent="0.3">
      <c r="A33" s="183">
        <f>SUM(N33,P33,R33,T33,V33)</f>
        <v>0</v>
      </c>
      <c r="B33" s="411" t="s">
        <v>120</v>
      </c>
      <c r="C33" s="411"/>
      <c r="D33" s="411"/>
      <c r="E33" s="411"/>
      <c r="F33" s="411"/>
      <c r="G33" s="411"/>
      <c r="H33" s="411"/>
      <c r="I33" s="411"/>
      <c r="J33" s="411"/>
      <c r="K33" s="32"/>
      <c r="L33" s="183"/>
      <c r="M33" s="191">
        <v>1.01</v>
      </c>
      <c r="N33" s="29"/>
      <c r="O33" s="30">
        <f t="shared" si="39"/>
        <v>0</v>
      </c>
      <c r="P33" s="29"/>
      <c r="Q33" s="30">
        <f t="shared" si="40"/>
        <v>0</v>
      </c>
      <c r="R33" s="29"/>
      <c r="S33" s="30">
        <f t="shared" si="41"/>
        <v>0</v>
      </c>
      <c r="T33" s="29"/>
      <c r="U33" s="30">
        <f t="shared" si="42"/>
        <v>0</v>
      </c>
      <c r="V33" s="29"/>
      <c r="W33" s="31">
        <f t="shared" si="43"/>
        <v>0</v>
      </c>
      <c r="X33" s="221">
        <f t="shared" si="38"/>
        <v>0</v>
      </c>
      <c r="Y33" s="245"/>
      <c r="Z33" s="251">
        <f t="shared" si="44"/>
        <v>0</v>
      </c>
      <c r="AA33" s="245"/>
      <c r="AB33" s="251">
        <f t="shared" si="45"/>
        <v>0</v>
      </c>
      <c r="AC33" s="245"/>
      <c r="AD33" s="251">
        <f t="shared" si="46"/>
        <v>0</v>
      </c>
      <c r="AE33" s="245"/>
      <c r="AF33" s="251">
        <f t="shared" si="47"/>
        <v>0</v>
      </c>
      <c r="AG33" s="245"/>
      <c r="AH33" s="251">
        <f t="shared" si="48"/>
        <v>0</v>
      </c>
      <c r="AI33" s="253">
        <f t="shared" si="49"/>
        <v>0</v>
      </c>
      <c r="AJ33" s="305"/>
      <c r="AK33" s="308">
        <f>K33*M33*AJ33</f>
        <v>0</v>
      </c>
      <c r="AL33" s="300"/>
      <c r="AM33" s="308">
        <f t="shared" si="50"/>
        <v>0</v>
      </c>
      <c r="AN33" s="300"/>
      <c r="AO33" s="308">
        <f t="shared" si="51"/>
        <v>0</v>
      </c>
      <c r="AP33" s="300"/>
      <c r="AQ33" s="308">
        <f t="shared" si="52"/>
        <v>0</v>
      </c>
      <c r="AR33" s="300"/>
      <c r="AS33" s="308">
        <f t="shared" si="53"/>
        <v>0</v>
      </c>
      <c r="AT33" s="308">
        <f>SUM(AK33,AM33,AO33,AQ33,AS33)</f>
        <v>0</v>
      </c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6" customFormat="1" ht="15" thickBot="1" x14ac:dyDescent="0.35">
      <c r="A34" s="184">
        <f>SUM(N34,P34,R34,T34,V34)</f>
        <v>0</v>
      </c>
      <c r="B34" s="411" t="s">
        <v>119</v>
      </c>
      <c r="C34" s="411"/>
      <c r="D34" s="411"/>
      <c r="E34" s="420"/>
      <c r="F34" s="420"/>
      <c r="G34" s="420"/>
      <c r="H34" s="420"/>
      <c r="I34" s="420"/>
      <c r="J34" s="420"/>
      <c r="K34" s="33"/>
      <c r="L34" s="184"/>
      <c r="M34" s="199">
        <v>1.01</v>
      </c>
      <c r="N34" s="344"/>
      <c r="O34" s="39">
        <f t="shared" si="39"/>
        <v>0</v>
      </c>
      <c r="P34" s="38"/>
      <c r="Q34" s="39">
        <f t="shared" si="40"/>
        <v>0</v>
      </c>
      <c r="R34" s="38"/>
      <c r="S34" s="39">
        <f t="shared" si="41"/>
        <v>0</v>
      </c>
      <c r="T34" s="38"/>
      <c r="U34" s="39">
        <f t="shared" si="42"/>
        <v>0</v>
      </c>
      <c r="V34" s="38"/>
      <c r="W34" s="41">
        <f t="shared" si="43"/>
        <v>0</v>
      </c>
      <c r="X34" s="41">
        <f t="shared" si="38"/>
        <v>0</v>
      </c>
      <c r="Y34" s="250"/>
      <c r="Z34" s="251">
        <f t="shared" si="44"/>
        <v>0</v>
      </c>
      <c r="AA34" s="250"/>
      <c r="AB34" s="251">
        <f t="shared" si="45"/>
        <v>0</v>
      </c>
      <c r="AC34" s="250"/>
      <c r="AD34" s="251">
        <f t="shared" si="46"/>
        <v>0</v>
      </c>
      <c r="AE34" s="250"/>
      <c r="AF34" s="251">
        <f t="shared" si="47"/>
        <v>0</v>
      </c>
      <c r="AG34" s="250"/>
      <c r="AH34" s="251">
        <f t="shared" si="48"/>
        <v>0</v>
      </c>
      <c r="AI34" s="254">
        <f t="shared" si="49"/>
        <v>0</v>
      </c>
      <c r="AJ34" s="311"/>
      <c r="AK34" s="312">
        <f>K34*M34*AJ34</f>
        <v>0</v>
      </c>
      <c r="AL34" s="311"/>
      <c r="AM34" s="312">
        <f t="shared" si="50"/>
        <v>0</v>
      </c>
      <c r="AN34" s="311"/>
      <c r="AO34" s="312">
        <f t="shared" si="51"/>
        <v>0</v>
      </c>
      <c r="AP34" s="311"/>
      <c r="AQ34" s="312">
        <f t="shared" si="52"/>
        <v>0</v>
      </c>
      <c r="AR34" s="311"/>
      <c r="AS34" s="312">
        <f t="shared" si="53"/>
        <v>0</v>
      </c>
      <c r="AT34" s="312">
        <f>SUM(AK34,AM34,AO34,AQ34,AS34)</f>
        <v>0</v>
      </c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x14ac:dyDescent="0.3">
      <c r="A35" s="411"/>
      <c r="B35" s="411"/>
      <c r="C35" s="411"/>
      <c r="D35" s="411"/>
      <c r="E35" s="411"/>
      <c r="F35" s="411"/>
      <c r="G35" s="411"/>
      <c r="H35" s="439" t="s">
        <v>20</v>
      </c>
      <c r="I35" s="439"/>
      <c r="J35" s="439"/>
      <c r="K35" s="439"/>
      <c r="L35" s="439"/>
      <c r="M35" s="440"/>
      <c r="N35" s="183"/>
      <c r="O35" s="44">
        <f>SUM(O30:O34)</f>
        <v>0</v>
      </c>
      <c r="P35" s="183"/>
      <c r="Q35" s="44">
        <f>SUM(Q30:Q34)</f>
        <v>0</v>
      </c>
      <c r="R35" s="183"/>
      <c r="S35" s="44">
        <f>SUM(S30:S34)</f>
        <v>0</v>
      </c>
      <c r="T35" s="183"/>
      <c r="U35" s="44">
        <f>SUM(U30:U34)</f>
        <v>0</v>
      </c>
      <c r="V35" s="183"/>
      <c r="W35" s="371">
        <f>SUM(W30:W34)</f>
        <v>0</v>
      </c>
      <c r="X35" s="230">
        <f>SUM(X30:X34)</f>
        <v>0</v>
      </c>
      <c r="Y35" s="74"/>
      <c r="Z35" s="261">
        <f>SUM(Z30:Z34)</f>
        <v>0</v>
      </c>
      <c r="AA35" s="264"/>
      <c r="AB35" s="261">
        <f>SUM(AB30:AB34)</f>
        <v>0</v>
      </c>
      <c r="AC35" s="74"/>
      <c r="AD35" s="261">
        <f>SUM(AD30:AD34)</f>
        <v>0</v>
      </c>
      <c r="AE35" s="74"/>
      <c r="AF35" s="261">
        <f>SUM(AF30:AF34)</f>
        <v>0</v>
      </c>
      <c r="AG35" s="74"/>
      <c r="AH35" s="261">
        <f>SUM(AH30:AH34)</f>
        <v>0</v>
      </c>
      <c r="AI35" s="256">
        <f>Z35+AB35+AD35+AF35+AH35+SUM(AI30:AI34)</f>
        <v>0</v>
      </c>
      <c r="AJ35" s="190"/>
      <c r="AK35" s="45">
        <f>SUM(AK30:AK34)</f>
        <v>0</v>
      </c>
      <c r="AL35" s="74"/>
      <c r="AM35" s="45">
        <f>SUM(AM30:AM34)</f>
        <v>0</v>
      </c>
      <c r="AN35" s="74"/>
      <c r="AO35" s="45">
        <f>SUM(AO30:AO34)</f>
        <v>0</v>
      </c>
      <c r="AP35" s="74"/>
      <c r="AQ35" s="45">
        <f>SUM(AQ30:AQ34)</f>
        <v>0</v>
      </c>
      <c r="AR35" s="74"/>
      <c r="AS35" s="45">
        <f>SUM(AS30:AS34)</f>
        <v>0</v>
      </c>
      <c r="AT35" s="45">
        <f>SUM(AT30:AT34)</f>
        <v>0</v>
      </c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x14ac:dyDescent="0.3">
      <c r="A36" s="444"/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5"/>
      <c r="N36" s="380"/>
      <c r="O36" s="381"/>
      <c r="P36" s="380"/>
      <c r="Q36" s="381"/>
      <c r="R36" s="380"/>
      <c r="S36" s="381"/>
      <c r="T36" s="380"/>
      <c r="U36" s="381"/>
      <c r="V36" s="380"/>
      <c r="W36" s="553"/>
      <c r="X36" s="190"/>
      <c r="Y36" s="552"/>
      <c r="Z36" s="553"/>
      <c r="AA36" s="552"/>
      <c r="AB36" s="553"/>
      <c r="AC36" s="552"/>
      <c r="AD36" s="553"/>
      <c r="AE36" s="552"/>
      <c r="AF36" s="553"/>
      <c r="AG36" s="552"/>
      <c r="AH36" s="553"/>
      <c r="AI36" s="248"/>
      <c r="AJ36" s="552"/>
      <c r="AK36" s="553"/>
      <c r="AL36" s="552"/>
      <c r="AM36" s="553"/>
      <c r="AN36" s="552"/>
      <c r="AO36" s="553"/>
      <c r="AP36" s="552"/>
      <c r="AQ36" s="553"/>
      <c r="AR36" s="552"/>
      <c r="AS36" s="553"/>
      <c r="AT36" s="14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57" customFormat="1" ht="15" thickBot="1" x14ac:dyDescent="0.35">
      <c r="A37" s="441"/>
      <c r="B37" s="441"/>
      <c r="C37" s="441"/>
      <c r="D37" s="441"/>
      <c r="E37" s="441"/>
      <c r="F37" s="441"/>
      <c r="G37" s="441"/>
      <c r="H37" s="441"/>
      <c r="I37" s="441"/>
      <c r="J37" s="441" t="s">
        <v>21</v>
      </c>
      <c r="K37" s="441"/>
      <c r="L37" s="441"/>
      <c r="M37" s="551"/>
      <c r="N37" s="200"/>
      <c r="O37" s="55">
        <f>O28+O35</f>
        <v>0</v>
      </c>
      <c r="P37" s="200"/>
      <c r="Q37" s="55">
        <f>Q28+Q35</f>
        <v>0</v>
      </c>
      <c r="R37" s="200"/>
      <c r="S37" s="55">
        <f>S28+S35</f>
        <v>0</v>
      </c>
      <c r="T37" s="200"/>
      <c r="U37" s="55">
        <f>U28+U35</f>
        <v>0</v>
      </c>
      <c r="V37" s="200"/>
      <c r="W37" s="56">
        <f>W28+W35</f>
        <v>0</v>
      </c>
      <c r="X37" s="231">
        <f>X28+X35</f>
        <v>0</v>
      </c>
      <c r="Y37" s="265"/>
      <c r="Z37" s="56">
        <f>Z28+Z35</f>
        <v>0</v>
      </c>
      <c r="AA37" s="265"/>
      <c r="AB37" s="56">
        <f>AB28+AB35</f>
        <v>0</v>
      </c>
      <c r="AC37" s="265"/>
      <c r="AD37" s="56">
        <f>AD28+AD35</f>
        <v>0</v>
      </c>
      <c r="AE37" s="265"/>
      <c r="AF37" s="56">
        <f>AF28+AF35</f>
        <v>0</v>
      </c>
      <c r="AG37" s="265"/>
      <c r="AH37" s="56">
        <f>AH28+AH35</f>
        <v>0</v>
      </c>
      <c r="AI37" s="266">
        <f>AI28+AI35</f>
        <v>0</v>
      </c>
      <c r="AJ37" s="265"/>
      <c r="AK37" s="56">
        <f>AK28+AK35</f>
        <v>0</v>
      </c>
      <c r="AL37" s="265"/>
      <c r="AM37" s="56">
        <f>AM28+AM35</f>
        <v>0</v>
      </c>
      <c r="AN37" s="265"/>
      <c r="AO37" s="56">
        <f>AO28+AO35</f>
        <v>0</v>
      </c>
      <c r="AP37" s="265"/>
      <c r="AQ37" s="56">
        <f>AQ28+AQ35</f>
        <v>0</v>
      </c>
      <c r="AR37" s="265"/>
      <c r="AS37" s="56">
        <f>AS28+AS35</f>
        <v>0</v>
      </c>
      <c r="AT37" s="56">
        <f>AT28+AT35</f>
        <v>0</v>
      </c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61" customFormat="1" ht="15.6" thickTop="1" thickBot="1" x14ac:dyDescent="0.35">
      <c r="A38" s="332"/>
      <c r="B38" s="332"/>
      <c r="C38" s="332"/>
      <c r="D38" s="332"/>
      <c r="E38" s="332"/>
      <c r="F38" s="360"/>
      <c r="G38" s="360"/>
      <c r="H38" s="360"/>
      <c r="I38" s="360"/>
      <c r="J38" s="360"/>
      <c r="K38" s="360"/>
      <c r="L38" s="360"/>
      <c r="M38" s="361"/>
      <c r="N38" s="387"/>
      <c r="O38" s="388"/>
      <c r="P38" s="387"/>
      <c r="Q38" s="388"/>
      <c r="R38" s="387"/>
      <c r="S38" s="388"/>
      <c r="T38" s="387"/>
      <c r="U38" s="388"/>
      <c r="V38" s="387"/>
      <c r="W38" s="499"/>
      <c r="X38" s="201"/>
      <c r="Y38" s="498"/>
      <c r="Z38" s="499"/>
      <c r="AA38" s="498"/>
      <c r="AB38" s="499"/>
      <c r="AC38" s="498"/>
      <c r="AD38" s="499"/>
      <c r="AE38" s="498"/>
      <c r="AF38" s="499"/>
      <c r="AG38" s="498"/>
      <c r="AH38" s="499"/>
      <c r="AI38" s="248"/>
      <c r="AJ38" s="504"/>
      <c r="AK38" s="505"/>
      <c r="AL38" s="504"/>
      <c r="AM38" s="505"/>
      <c r="AN38" s="504"/>
      <c r="AO38" s="505"/>
      <c r="AP38" s="504"/>
      <c r="AQ38" s="505"/>
      <c r="AR38" s="504"/>
      <c r="AS38" s="505"/>
      <c r="AT38" s="14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49" customFormat="1" ht="15" thickBot="1" x14ac:dyDescent="0.35">
      <c r="A39" s="47"/>
      <c r="B39" s="47"/>
      <c r="C39" s="47"/>
      <c r="D39" s="47"/>
      <c r="E39" s="47"/>
      <c r="F39" s="47"/>
      <c r="G39" s="47"/>
      <c r="H39" s="47"/>
      <c r="I39" s="47"/>
      <c r="J39" s="50" t="s">
        <v>22</v>
      </c>
      <c r="K39" s="47"/>
      <c r="L39" s="47"/>
      <c r="M39" s="48"/>
      <c r="N39" s="47"/>
      <c r="O39" s="51">
        <f>O18+O37</f>
        <v>25.574999999999996</v>
      </c>
      <c r="P39" s="47"/>
      <c r="Q39" s="51">
        <f>Q18+Q37</f>
        <v>0</v>
      </c>
      <c r="R39" s="47"/>
      <c r="S39" s="51">
        <f>S18+S37</f>
        <v>0</v>
      </c>
      <c r="T39" s="47"/>
      <c r="U39" s="51">
        <f>U18+U37</f>
        <v>0</v>
      </c>
      <c r="V39" s="47"/>
      <c r="W39" s="52">
        <f>W18+W37</f>
        <v>0</v>
      </c>
      <c r="X39" s="232">
        <f>X18+X37</f>
        <v>25.574999999999996</v>
      </c>
      <c r="Y39" s="267"/>
      <c r="Z39" s="268">
        <f>Z37+Z18</f>
        <v>0</v>
      </c>
      <c r="AA39" s="267"/>
      <c r="AB39" s="268">
        <f>AB18+AB37</f>
        <v>0</v>
      </c>
      <c r="AC39" s="267"/>
      <c r="AD39" s="268">
        <f>AD18+AD37</f>
        <v>0</v>
      </c>
      <c r="AE39" s="267"/>
      <c r="AF39" s="268">
        <f>AF18+AF37</f>
        <v>0</v>
      </c>
      <c r="AG39" s="267"/>
      <c r="AH39" s="268">
        <f>AH18+AH37</f>
        <v>0</v>
      </c>
      <c r="AI39" s="313">
        <f>AI18+AI37</f>
        <v>0</v>
      </c>
      <c r="AJ39" s="275"/>
      <c r="AK39" s="281">
        <f>AK18+AK37</f>
        <v>0</v>
      </c>
      <c r="AL39" s="282"/>
      <c r="AM39" s="281">
        <f>AM18+AM37</f>
        <v>0</v>
      </c>
      <c r="AN39" s="282"/>
      <c r="AO39" s="281">
        <f>AO18+AO37</f>
        <v>0</v>
      </c>
      <c r="AP39" s="282"/>
      <c r="AQ39" s="281">
        <f>AQ18+AQ37</f>
        <v>0</v>
      </c>
      <c r="AR39" s="282"/>
      <c r="AS39" s="281">
        <f>AS18+AS37</f>
        <v>0</v>
      </c>
      <c r="AT39" s="125">
        <f>AT18+AT37</f>
        <v>0</v>
      </c>
      <c r="AU39" s="64"/>
      <c r="AV39" s="64"/>
      <c r="AW39" s="64"/>
      <c r="AX39" s="64"/>
      <c r="AY39" s="64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</row>
    <row r="40" spans="1:123" x14ac:dyDescent="0.3">
      <c r="A40" s="185" t="s">
        <v>25</v>
      </c>
      <c r="B40" s="541"/>
      <c r="C40" s="541"/>
      <c r="D40" s="541"/>
      <c r="E40" s="541"/>
      <c r="F40" s="541"/>
      <c r="G40" s="541"/>
      <c r="H40" s="541"/>
      <c r="I40" s="541"/>
      <c r="J40" s="541"/>
      <c r="K40" s="541"/>
      <c r="L40" s="541"/>
      <c r="M40" s="396"/>
      <c r="N40" s="399"/>
      <c r="O40" s="400"/>
      <c r="P40" s="399"/>
      <c r="Q40" s="400"/>
      <c r="R40" s="399"/>
      <c r="S40" s="400"/>
      <c r="T40" s="399"/>
      <c r="U40" s="400"/>
      <c r="V40" s="399"/>
      <c r="W40" s="412"/>
      <c r="X40" s="190"/>
      <c r="Y40" s="500"/>
      <c r="Z40" s="412"/>
      <c r="AA40" s="500"/>
      <c r="AB40" s="412"/>
      <c r="AC40" s="500"/>
      <c r="AD40" s="412"/>
      <c r="AE40" s="500"/>
      <c r="AF40" s="412"/>
      <c r="AG40" s="500"/>
      <c r="AH40" s="412"/>
      <c r="AI40" s="248"/>
      <c r="AJ40" s="542"/>
      <c r="AK40" s="543"/>
      <c r="AL40" s="542"/>
      <c r="AM40" s="543"/>
      <c r="AN40" s="542"/>
      <c r="AO40" s="543"/>
      <c r="AP40" s="542"/>
      <c r="AQ40" s="543"/>
      <c r="AR40" s="542"/>
      <c r="AS40" s="543"/>
      <c r="AT40" s="14"/>
    </row>
    <row r="41" spans="1:123" x14ac:dyDescent="0.3">
      <c r="A41" s="185" t="s">
        <v>26</v>
      </c>
      <c r="B41" s="419" t="s">
        <v>6</v>
      </c>
      <c r="C41" s="419"/>
      <c r="D41" s="419" t="s">
        <v>7</v>
      </c>
      <c r="E41" s="419"/>
      <c r="F41" s="419"/>
      <c r="G41" s="419"/>
      <c r="H41" s="419" t="s">
        <v>18</v>
      </c>
      <c r="I41" s="419"/>
      <c r="J41" s="419"/>
      <c r="K41" s="419"/>
      <c r="L41" s="185" t="s">
        <v>27</v>
      </c>
      <c r="M41" s="191"/>
      <c r="N41" s="378"/>
      <c r="O41" s="379"/>
      <c r="P41" s="378"/>
      <c r="Q41" s="379"/>
      <c r="R41" s="378"/>
      <c r="S41" s="379"/>
      <c r="T41" s="378"/>
      <c r="U41" s="379"/>
      <c r="V41" s="378"/>
      <c r="W41" s="413"/>
      <c r="X41" s="190"/>
      <c r="Y41" s="501"/>
      <c r="Z41" s="413"/>
      <c r="AA41" s="501"/>
      <c r="AB41" s="413"/>
      <c r="AC41" s="501"/>
      <c r="AD41" s="413"/>
      <c r="AE41" s="501"/>
      <c r="AF41" s="413"/>
      <c r="AG41" s="501"/>
      <c r="AH41" s="413"/>
      <c r="AI41" s="248"/>
      <c r="AJ41" s="501"/>
      <c r="AK41" s="413"/>
      <c r="AL41" s="501"/>
      <c r="AM41" s="413"/>
      <c r="AN41" s="501"/>
      <c r="AO41" s="413"/>
      <c r="AP41" s="501"/>
      <c r="AQ41" s="413"/>
      <c r="AR41" s="501"/>
      <c r="AS41" s="413"/>
      <c r="AT41" s="14"/>
    </row>
    <row r="42" spans="1:123" x14ac:dyDescent="0.3">
      <c r="A42" s="183"/>
      <c r="B42" s="432" t="str">
        <f t="shared" ref="B42:B48" si="54">B11</f>
        <v>John</v>
      </c>
      <c r="C42" s="432"/>
      <c r="D42" s="432" t="str">
        <f t="shared" ref="D42:D48" si="55">D11</f>
        <v>PI</v>
      </c>
      <c r="E42" s="432"/>
      <c r="F42" s="432"/>
      <c r="G42" s="432"/>
      <c r="H42" s="432" t="str">
        <f t="shared" ref="H42:H48" si="56">E11</f>
        <v>AAUP Faculty</v>
      </c>
      <c r="I42" s="432"/>
      <c r="J42" s="432"/>
      <c r="K42" s="432"/>
      <c r="L42" s="165">
        <f>VLOOKUP(H42,Fringe_rates[#All],2,0)</f>
        <v>0.46700000000000003</v>
      </c>
      <c r="M42" s="191"/>
      <c r="N42" s="29"/>
      <c r="O42" s="30">
        <f t="shared" ref="O42:O48" si="57">O11*L42</f>
        <v>11.943524999999999</v>
      </c>
      <c r="P42" s="77"/>
      <c r="Q42" s="30">
        <f t="shared" ref="Q42:Q48" si="58">Q11*L42</f>
        <v>0</v>
      </c>
      <c r="R42" s="77"/>
      <c r="S42" s="30">
        <f t="shared" ref="S42:S48" si="59">S11*L42</f>
        <v>0</v>
      </c>
      <c r="T42" s="77"/>
      <c r="U42" s="30">
        <f t="shared" ref="U42:U48" si="60">U11*L42</f>
        <v>0</v>
      </c>
      <c r="V42" s="77"/>
      <c r="W42" s="31">
        <f t="shared" ref="W42:W48" si="61">W11*L42</f>
        <v>0</v>
      </c>
      <c r="X42" s="221">
        <f t="shared" ref="X42:X49" si="62">SUM(W42,U42,S42,Q42,O42)</f>
        <v>11.943524999999999</v>
      </c>
      <c r="Y42" s="510">
        <f t="shared" ref="Y42:Y48" si="63">L42*Z11</f>
        <v>0</v>
      </c>
      <c r="Z42" s="511"/>
      <c r="AA42" s="510">
        <f t="shared" ref="AA42:AA48" si="64">L42*AB11</f>
        <v>0</v>
      </c>
      <c r="AB42" s="511"/>
      <c r="AC42" s="510">
        <f>AD11*L42</f>
        <v>0</v>
      </c>
      <c r="AD42" s="511"/>
      <c r="AE42" s="510">
        <f>AF11*L42</f>
        <v>0</v>
      </c>
      <c r="AF42" s="511"/>
      <c r="AG42" s="510">
        <f>AH11*L42</f>
        <v>0</v>
      </c>
      <c r="AH42" s="511"/>
      <c r="AI42" s="253">
        <f>SUM(Y42:AH42)</f>
        <v>0</v>
      </c>
      <c r="AJ42" s="544">
        <f>L42*AK11</f>
        <v>0</v>
      </c>
      <c r="AK42" s="567"/>
      <c r="AL42" s="544">
        <f>L42*AM11</f>
        <v>0</v>
      </c>
      <c r="AM42" s="567"/>
      <c r="AN42" s="544">
        <f>L42*AO11</f>
        <v>0</v>
      </c>
      <c r="AO42" s="567"/>
      <c r="AP42" s="544">
        <f>L42*AQ11</f>
        <v>0</v>
      </c>
      <c r="AQ42" s="567"/>
      <c r="AR42" s="544">
        <f>L42*AS11</f>
        <v>0</v>
      </c>
      <c r="AS42" s="567"/>
      <c r="AT42" s="308">
        <f>SUM(AJ42:AS42)</f>
        <v>0</v>
      </c>
    </row>
    <row r="43" spans="1:123" x14ac:dyDescent="0.3">
      <c r="A43" s="183"/>
      <c r="B43" s="432">
        <f t="shared" si="54"/>
        <v>0</v>
      </c>
      <c r="C43" s="432"/>
      <c r="D43" s="432">
        <f t="shared" si="55"/>
        <v>0</v>
      </c>
      <c r="E43" s="432"/>
      <c r="F43" s="432"/>
      <c r="G43" s="432"/>
      <c r="H43" s="432" t="str">
        <f t="shared" si="56"/>
        <v>AAUP Faculty (summer)</v>
      </c>
      <c r="I43" s="432"/>
      <c r="J43" s="432"/>
      <c r="K43" s="432"/>
      <c r="L43" s="165">
        <f>VLOOKUP(H43,Fringe_rates[#All],2,0)</f>
        <v>0.24199999999999999</v>
      </c>
      <c r="M43" s="191"/>
      <c r="N43" s="29"/>
      <c r="O43" s="30">
        <f t="shared" si="57"/>
        <v>0</v>
      </c>
      <c r="P43" s="77"/>
      <c r="Q43" s="30">
        <f t="shared" si="58"/>
        <v>0</v>
      </c>
      <c r="R43" s="77"/>
      <c r="S43" s="30">
        <f t="shared" si="59"/>
        <v>0</v>
      </c>
      <c r="T43" s="77"/>
      <c r="U43" s="30">
        <f t="shared" si="60"/>
        <v>0</v>
      </c>
      <c r="V43" s="77"/>
      <c r="W43" s="31">
        <f t="shared" si="61"/>
        <v>0</v>
      </c>
      <c r="X43" s="221">
        <f t="shared" si="62"/>
        <v>0</v>
      </c>
      <c r="Y43" s="510">
        <f t="shared" si="63"/>
        <v>0</v>
      </c>
      <c r="Z43" s="511"/>
      <c r="AA43" s="510">
        <f t="shared" si="64"/>
        <v>0</v>
      </c>
      <c r="AB43" s="511"/>
      <c r="AC43" s="510">
        <f t="shared" ref="AC43:AC48" si="65">AD12*L43</f>
        <v>0</v>
      </c>
      <c r="AD43" s="511"/>
      <c r="AE43" s="510">
        <f t="shared" ref="AE43:AE48" si="66">AF12*L43</f>
        <v>0</v>
      </c>
      <c r="AF43" s="511"/>
      <c r="AG43" s="510">
        <f t="shared" ref="AG43:AG48" si="67">AH12*L43</f>
        <v>0</v>
      </c>
      <c r="AH43" s="511"/>
      <c r="AI43" s="253">
        <f t="shared" ref="AI43:AI48" si="68">SUM(Y43:AH43)</f>
        <v>0</v>
      </c>
      <c r="AJ43" s="544">
        <f t="shared" ref="AJ43:AJ48" si="69">L43*AK12</f>
        <v>0</v>
      </c>
      <c r="AK43" s="567"/>
      <c r="AL43" s="544">
        <f t="shared" ref="AL43:AL48" si="70">L43*AM12</f>
        <v>0</v>
      </c>
      <c r="AM43" s="567"/>
      <c r="AN43" s="544">
        <f t="shared" ref="AN43:AN48" si="71">L43*AO12</f>
        <v>0</v>
      </c>
      <c r="AO43" s="567"/>
      <c r="AP43" s="544">
        <f t="shared" ref="AP43:AP48" si="72">L43*AQ12</f>
        <v>0</v>
      </c>
      <c r="AQ43" s="567"/>
      <c r="AR43" s="544">
        <f t="shared" ref="AR43:AR48" si="73">L43*AS12</f>
        <v>0</v>
      </c>
      <c r="AS43" s="567"/>
      <c r="AT43" s="308">
        <f t="shared" ref="AT43:AT48" si="74">SUM(AJ43:AS43)</f>
        <v>0</v>
      </c>
    </row>
    <row r="44" spans="1:123" x14ac:dyDescent="0.3">
      <c r="A44" s="183"/>
      <c r="B44" s="432">
        <f t="shared" si="54"/>
        <v>0</v>
      </c>
      <c r="C44" s="432"/>
      <c r="D44" s="432">
        <f t="shared" si="55"/>
        <v>0</v>
      </c>
      <c r="E44" s="432"/>
      <c r="F44" s="432"/>
      <c r="G44" s="432"/>
      <c r="H44" s="432" t="str">
        <f t="shared" si="56"/>
        <v>Choose from list</v>
      </c>
      <c r="I44" s="432"/>
      <c r="J44" s="432"/>
      <c r="K44" s="432"/>
      <c r="L44" s="165">
        <f>VLOOKUP(H44,Fringe_rates[#All],2,0)</f>
        <v>0</v>
      </c>
      <c r="M44" s="191"/>
      <c r="N44" s="29"/>
      <c r="O44" s="30">
        <f t="shared" si="57"/>
        <v>0</v>
      </c>
      <c r="P44" s="77"/>
      <c r="Q44" s="30">
        <f t="shared" si="58"/>
        <v>0</v>
      </c>
      <c r="R44" s="77"/>
      <c r="S44" s="30">
        <f t="shared" si="59"/>
        <v>0</v>
      </c>
      <c r="T44" s="77"/>
      <c r="U44" s="30">
        <f t="shared" si="60"/>
        <v>0</v>
      </c>
      <c r="V44" s="77"/>
      <c r="W44" s="31">
        <f t="shared" si="61"/>
        <v>0</v>
      </c>
      <c r="X44" s="221">
        <f t="shared" si="62"/>
        <v>0</v>
      </c>
      <c r="Y44" s="510">
        <f t="shared" si="63"/>
        <v>0</v>
      </c>
      <c r="Z44" s="511"/>
      <c r="AA44" s="510">
        <f t="shared" si="64"/>
        <v>0</v>
      </c>
      <c r="AB44" s="511"/>
      <c r="AC44" s="510">
        <f t="shared" si="65"/>
        <v>0</v>
      </c>
      <c r="AD44" s="511"/>
      <c r="AE44" s="510">
        <f t="shared" si="66"/>
        <v>0</v>
      </c>
      <c r="AF44" s="511"/>
      <c r="AG44" s="510">
        <f t="shared" si="67"/>
        <v>0</v>
      </c>
      <c r="AH44" s="511"/>
      <c r="AI44" s="253">
        <f t="shared" si="68"/>
        <v>0</v>
      </c>
      <c r="AJ44" s="544">
        <f t="shared" si="69"/>
        <v>0</v>
      </c>
      <c r="AK44" s="567"/>
      <c r="AL44" s="544">
        <f t="shared" si="70"/>
        <v>0</v>
      </c>
      <c r="AM44" s="567"/>
      <c r="AN44" s="544">
        <f t="shared" si="71"/>
        <v>0</v>
      </c>
      <c r="AO44" s="567"/>
      <c r="AP44" s="544">
        <f t="shared" si="72"/>
        <v>0</v>
      </c>
      <c r="AQ44" s="567"/>
      <c r="AR44" s="544">
        <f t="shared" si="73"/>
        <v>0</v>
      </c>
      <c r="AS44" s="567"/>
      <c r="AT44" s="308">
        <f t="shared" si="74"/>
        <v>0</v>
      </c>
    </row>
    <row r="45" spans="1:123" x14ac:dyDescent="0.3">
      <c r="A45" s="183"/>
      <c r="B45" s="432">
        <f t="shared" si="54"/>
        <v>0</v>
      </c>
      <c r="C45" s="432"/>
      <c r="D45" s="432">
        <f t="shared" si="55"/>
        <v>0</v>
      </c>
      <c r="E45" s="432"/>
      <c r="F45" s="432"/>
      <c r="G45" s="432"/>
      <c r="H45" s="432" t="str">
        <f t="shared" si="56"/>
        <v>Choose from list</v>
      </c>
      <c r="I45" s="432"/>
      <c r="J45" s="432"/>
      <c r="K45" s="432"/>
      <c r="L45" s="165">
        <f>VLOOKUP(H45,Fringe_rates[#All],2,0)</f>
        <v>0</v>
      </c>
      <c r="M45" s="191"/>
      <c r="N45" s="29"/>
      <c r="O45" s="30">
        <f t="shared" si="57"/>
        <v>0</v>
      </c>
      <c r="P45" s="77"/>
      <c r="Q45" s="30">
        <f t="shared" si="58"/>
        <v>0</v>
      </c>
      <c r="R45" s="77"/>
      <c r="S45" s="30">
        <f t="shared" si="59"/>
        <v>0</v>
      </c>
      <c r="T45" s="77"/>
      <c r="U45" s="30">
        <f t="shared" si="60"/>
        <v>0</v>
      </c>
      <c r="V45" s="77"/>
      <c r="W45" s="31">
        <f t="shared" si="61"/>
        <v>0</v>
      </c>
      <c r="X45" s="221">
        <f t="shared" si="62"/>
        <v>0</v>
      </c>
      <c r="Y45" s="510">
        <f t="shared" si="63"/>
        <v>0</v>
      </c>
      <c r="Z45" s="511"/>
      <c r="AA45" s="510">
        <f t="shared" si="64"/>
        <v>0</v>
      </c>
      <c r="AB45" s="511"/>
      <c r="AC45" s="510">
        <f t="shared" si="65"/>
        <v>0</v>
      </c>
      <c r="AD45" s="511"/>
      <c r="AE45" s="510">
        <f t="shared" si="66"/>
        <v>0</v>
      </c>
      <c r="AF45" s="511"/>
      <c r="AG45" s="510">
        <f t="shared" si="67"/>
        <v>0</v>
      </c>
      <c r="AH45" s="511"/>
      <c r="AI45" s="253">
        <f t="shared" si="68"/>
        <v>0</v>
      </c>
      <c r="AJ45" s="544">
        <f t="shared" si="69"/>
        <v>0</v>
      </c>
      <c r="AK45" s="567"/>
      <c r="AL45" s="544">
        <f t="shared" si="70"/>
        <v>0</v>
      </c>
      <c r="AM45" s="567"/>
      <c r="AN45" s="544">
        <f t="shared" si="71"/>
        <v>0</v>
      </c>
      <c r="AO45" s="567"/>
      <c r="AP45" s="544">
        <f t="shared" si="72"/>
        <v>0</v>
      </c>
      <c r="AQ45" s="567"/>
      <c r="AR45" s="544">
        <f t="shared" si="73"/>
        <v>0</v>
      </c>
      <c r="AS45" s="567"/>
      <c r="AT45" s="308">
        <f t="shared" si="74"/>
        <v>0</v>
      </c>
    </row>
    <row r="46" spans="1:123" x14ac:dyDescent="0.3">
      <c r="A46" s="183"/>
      <c r="B46" s="432">
        <f t="shared" si="54"/>
        <v>0</v>
      </c>
      <c r="C46" s="432"/>
      <c r="D46" s="432">
        <f t="shared" si="55"/>
        <v>0</v>
      </c>
      <c r="E46" s="432"/>
      <c r="F46" s="432"/>
      <c r="G46" s="432"/>
      <c r="H46" s="432" t="str">
        <f t="shared" si="56"/>
        <v>Choose from list</v>
      </c>
      <c r="I46" s="432"/>
      <c r="J46" s="432"/>
      <c r="K46" s="432"/>
      <c r="L46" s="165">
        <f>VLOOKUP(H46,Fringe_rates[#All],2,0)</f>
        <v>0</v>
      </c>
      <c r="M46" s="191"/>
      <c r="N46" s="29"/>
      <c r="O46" s="30">
        <f t="shared" si="57"/>
        <v>0</v>
      </c>
      <c r="P46" s="77"/>
      <c r="Q46" s="30">
        <f t="shared" si="58"/>
        <v>0</v>
      </c>
      <c r="R46" s="77"/>
      <c r="S46" s="30">
        <f t="shared" si="59"/>
        <v>0</v>
      </c>
      <c r="T46" s="77"/>
      <c r="U46" s="30">
        <f t="shared" si="60"/>
        <v>0</v>
      </c>
      <c r="V46" s="77"/>
      <c r="W46" s="31">
        <f t="shared" si="61"/>
        <v>0</v>
      </c>
      <c r="X46" s="221">
        <f t="shared" si="62"/>
        <v>0</v>
      </c>
      <c r="Y46" s="510">
        <f t="shared" si="63"/>
        <v>0</v>
      </c>
      <c r="Z46" s="511"/>
      <c r="AA46" s="510">
        <f t="shared" si="64"/>
        <v>0</v>
      </c>
      <c r="AB46" s="511"/>
      <c r="AC46" s="510">
        <f t="shared" si="65"/>
        <v>0</v>
      </c>
      <c r="AD46" s="511"/>
      <c r="AE46" s="510">
        <f t="shared" si="66"/>
        <v>0</v>
      </c>
      <c r="AF46" s="511"/>
      <c r="AG46" s="510">
        <f t="shared" si="67"/>
        <v>0</v>
      </c>
      <c r="AH46" s="511"/>
      <c r="AI46" s="253">
        <f t="shared" si="68"/>
        <v>0</v>
      </c>
      <c r="AJ46" s="544">
        <f t="shared" si="69"/>
        <v>0</v>
      </c>
      <c r="AK46" s="567"/>
      <c r="AL46" s="544">
        <f t="shared" si="70"/>
        <v>0</v>
      </c>
      <c r="AM46" s="567"/>
      <c r="AN46" s="544">
        <f t="shared" si="71"/>
        <v>0</v>
      </c>
      <c r="AO46" s="567"/>
      <c r="AP46" s="544">
        <f t="shared" si="72"/>
        <v>0</v>
      </c>
      <c r="AQ46" s="567"/>
      <c r="AR46" s="544">
        <f t="shared" si="73"/>
        <v>0</v>
      </c>
      <c r="AS46" s="567"/>
      <c r="AT46" s="308">
        <f t="shared" si="74"/>
        <v>0</v>
      </c>
    </row>
    <row r="47" spans="1:123" x14ac:dyDescent="0.3">
      <c r="A47" s="183"/>
      <c r="B47" s="432">
        <f t="shared" si="54"/>
        <v>0</v>
      </c>
      <c r="C47" s="432"/>
      <c r="D47" s="432">
        <f t="shared" si="55"/>
        <v>0</v>
      </c>
      <c r="E47" s="432"/>
      <c r="F47" s="432"/>
      <c r="G47" s="432"/>
      <c r="H47" s="432" t="str">
        <f t="shared" si="56"/>
        <v>Choose from list</v>
      </c>
      <c r="I47" s="432"/>
      <c r="J47" s="432"/>
      <c r="K47" s="432"/>
      <c r="L47" s="165">
        <f>VLOOKUP(H47,Fringe_rates[#All],2,0)</f>
        <v>0</v>
      </c>
      <c r="M47" s="191"/>
      <c r="N47" s="29"/>
      <c r="O47" s="30">
        <f t="shared" si="57"/>
        <v>0</v>
      </c>
      <c r="P47" s="77"/>
      <c r="Q47" s="30">
        <f t="shared" si="58"/>
        <v>0</v>
      </c>
      <c r="R47" s="77"/>
      <c r="S47" s="30">
        <f t="shared" si="59"/>
        <v>0</v>
      </c>
      <c r="T47" s="77"/>
      <c r="U47" s="30">
        <f t="shared" si="60"/>
        <v>0</v>
      </c>
      <c r="V47" s="77"/>
      <c r="W47" s="31">
        <f t="shared" si="61"/>
        <v>0</v>
      </c>
      <c r="X47" s="221">
        <f t="shared" si="62"/>
        <v>0</v>
      </c>
      <c r="Y47" s="510">
        <f t="shared" si="63"/>
        <v>0</v>
      </c>
      <c r="Z47" s="511"/>
      <c r="AA47" s="510">
        <f t="shared" si="64"/>
        <v>0</v>
      </c>
      <c r="AB47" s="511"/>
      <c r="AC47" s="510">
        <f t="shared" si="65"/>
        <v>0</v>
      </c>
      <c r="AD47" s="511"/>
      <c r="AE47" s="510">
        <f t="shared" si="66"/>
        <v>0</v>
      </c>
      <c r="AF47" s="511"/>
      <c r="AG47" s="510">
        <f t="shared" si="67"/>
        <v>0</v>
      </c>
      <c r="AH47" s="511"/>
      <c r="AI47" s="253">
        <f t="shared" si="68"/>
        <v>0</v>
      </c>
      <c r="AJ47" s="544">
        <f t="shared" si="69"/>
        <v>0</v>
      </c>
      <c r="AK47" s="567"/>
      <c r="AL47" s="544">
        <f t="shared" si="70"/>
        <v>0</v>
      </c>
      <c r="AM47" s="567"/>
      <c r="AN47" s="544">
        <f t="shared" si="71"/>
        <v>0</v>
      </c>
      <c r="AO47" s="567"/>
      <c r="AP47" s="544">
        <f t="shared" si="72"/>
        <v>0</v>
      </c>
      <c r="AQ47" s="567"/>
      <c r="AR47" s="544">
        <f t="shared" si="73"/>
        <v>0</v>
      </c>
      <c r="AS47" s="567"/>
      <c r="AT47" s="308">
        <f t="shared" si="74"/>
        <v>0</v>
      </c>
    </row>
    <row r="48" spans="1:123" s="6" customFormat="1" ht="15" thickBot="1" x14ac:dyDescent="0.35">
      <c r="A48" s="184"/>
      <c r="B48" s="433">
        <f t="shared" si="54"/>
        <v>0</v>
      </c>
      <c r="C48" s="433"/>
      <c r="D48" s="433">
        <f t="shared" si="55"/>
        <v>0</v>
      </c>
      <c r="E48" s="433"/>
      <c r="F48" s="433"/>
      <c r="G48" s="433"/>
      <c r="H48" s="432" t="str">
        <f t="shared" si="56"/>
        <v>Choose from list</v>
      </c>
      <c r="I48" s="432"/>
      <c r="J48" s="432"/>
      <c r="K48" s="432"/>
      <c r="L48" s="165">
        <f>VLOOKUP(H48,Fringe_rates[#All],2,0)</f>
        <v>0</v>
      </c>
      <c r="M48" s="199"/>
      <c r="N48" s="38"/>
      <c r="O48" s="39">
        <f t="shared" si="57"/>
        <v>0</v>
      </c>
      <c r="P48" s="40"/>
      <c r="Q48" s="39">
        <f t="shared" si="58"/>
        <v>0</v>
      </c>
      <c r="R48" s="40"/>
      <c r="S48" s="39">
        <f t="shared" si="59"/>
        <v>0</v>
      </c>
      <c r="T48" s="40"/>
      <c r="U48" s="39">
        <f t="shared" si="60"/>
        <v>0</v>
      </c>
      <c r="V48" s="40"/>
      <c r="W48" s="39">
        <f t="shared" si="61"/>
        <v>0</v>
      </c>
      <c r="X48" s="40">
        <f t="shared" si="62"/>
        <v>0</v>
      </c>
      <c r="Y48" s="510">
        <f t="shared" si="63"/>
        <v>0</v>
      </c>
      <c r="Z48" s="511"/>
      <c r="AA48" s="510">
        <f t="shared" si="64"/>
        <v>0</v>
      </c>
      <c r="AB48" s="511"/>
      <c r="AC48" s="510">
        <f t="shared" si="65"/>
        <v>0</v>
      </c>
      <c r="AD48" s="511"/>
      <c r="AE48" s="510">
        <f t="shared" si="66"/>
        <v>0</v>
      </c>
      <c r="AF48" s="511"/>
      <c r="AG48" s="510">
        <f t="shared" si="67"/>
        <v>0</v>
      </c>
      <c r="AH48" s="511"/>
      <c r="AI48" s="253">
        <f t="shared" si="68"/>
        <v>0</v>
      </c>
      <c r="AJ48" s="544">
        <f t="shared" si="69"/>
        <v>0</v>
      </c>
      <c r="AK48" s="567"/>
      <c r="AL48" s="544">
        <f t="shared" si="70"/>
        <v>0</v>
      </c>
      <c r="AM48" s="567"/>
      <c r="AN48" s="544">
        <f t="shared" si="71"/>
        <v>0</v>
      </c>
      <c r="AO48" s="567"/>
      <c r="AP48" s="544">
        <f t="shared" si="72"/>
        <v>0</v>
      </c>
      <c r="AQ48" s="567"/>
      <c r="AR48" s="544">
        <f t="shared" si="73"/>
        <v>0</v>
      </c>
      <c r="AS48" s="567"/>
      <c r="AT48" s="308">
        <f t="shared" si="74"/>
        <v>0</v>
      </c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</row>
    <row r="49" spans="1:72" s="23" customFormat="1" ht="15" thickBot="1" x14ac:dyDescent="0.35">
      <c r="A49" s="187" t="s">
        <v>33</v>
      </c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5"/>
      <c r="N49" s="187"/>
      <c r="O49" s="25">
        <f>SUM(O42:O48)</f>
        <v>11.943524999999999</v>
      </c>
      <c r="P49" s="187"/>
      <c r="Q49" s="25">
        <f>SUM(Q42:Q48)</f>
        <v>0</v>
      </c>
      <c r="R49" s="187"/>
      <c r="S49" s="25">
        <f>SUM(S42:S48)</f>
        <v>0</v>
      </c>
      <c r="T49" s="187"/>
      <c r="U49" s="25">
        <f>SUM(U42:U48)</f>
        <v>0</v>
      </c>
      <c r="V49" s="187"/>
      <c r="W49" s="25">
        <f>SUM(W42:W48)</f>
        <v>0</v>
      </c>
      <c r="X49" s="233">
        <f t="shared" si="62"/>
        <v>11.943524999999999</v>
      </c>
      <c r="Y49" s="533">
        <f>SUM(Y42:Z48)</f>
        <v>0</v>
      </c>
      <c r="Z49" s="534"/>
      <c r="AA49" s="533">
        <f>SUM(AA42:AB48)</f>
        <v>0</v>
      </c>
      <c r="AB49" s="534"/>
      <c r="AC49" s="533">
        <f>SUM(AC42:AD48)</f>
        <v>0</v>
      </c>
      <c r="AD49" s="534"/>
      <c r="AE49" s="533">
        <f>SUM(AE42:AF48)</f>
        <v>0</v>
      </c>
      <c r="AF49" s="534"/>
      <c r="AG49" s="533">
        <f>SUM(AG42:AH48)</f>
        <v>0</v>
      </c>
      <c r="AH49" s="534"/>
      <c r="AI49" s="273">
        <f>SUM(AI42:AI48)</f>
        <v>0</v>
      </c>
      <c r="AJ49" s="527">
        <f>SUM(AJ42:AK48)</f>
        <v>0</v>
      </c>
      <c r="AK49" s="528"/>
      <c r="AL49" s="527">
        <f>SUM(AL42:AM48)</f>
        <v>0</v>
      </c>
      <c r="AM49" s="528"/>
      <c r="AN49" s="527">
        <f>SUM(AN42:AO48)</f>
        <v>0</v>
      </c>
      <c r="AO49" s="528"/>
      <c r="AP49" s="527">
        <f>SUM(AP42:AQ48)</f>
        <v>0</v>
      </c>
      <c r="AQ49" s="528"/>
      <c r="AR49" s="527">
        <f>SUM(AR42:AS48)</f>
        <v>0</v>
      </c>
      <c r="AS49" s="528"/>
      <c r="AT49" s="56">
        <f>SUM(AT42:AT48)</f>
        <v>0</v>
      </c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</row>
    <row r="50" spans="1:72" ht="15" thickTop="1" x14ac:dyDescent="0.3">
      <c r="A50" s="183"/>
      <c r="B50" s="438"/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48"/>
      <c r="N50" s="487"/>
      <c r="O50" s="448"/>
      <c r="P50" s="487"/>
      <c r="Q50" s="448"/>
      <c r="R50" s="487"/>
      <c r="S50" s="448"/>
      <c r="T50" s="487"/>
      <c r="U50" s="448"/>
      <c r="V50" s="487"/>
      <c r="W50" s="448"/>
      <c r="X50" s="190"/>
      <c r="Y50" s="547"/>
      <c r="Z50" s="548"/>
      <c r="AA50" s="547"/>
      <c r="AB50" s="548"/>
      <c r="AC50" s="547"/>
      <c r="AD50" s="548"/>
      <c r="AE50" s="547"/>
      <c r="AF50" s="548"/>
      <c r="AG50" s="547"/>
      <c r="AH50" s="548"/>
      <c r="AI50" s="248"/>
      <c r="AJ50" s="547"/>
      <c r="AK50" s="548"/>
      <c r="AL50" s="547"/>
      <c r="AM50" s="548"/>
      <c r="AN50" s="547"/>
      <c r="AO50" s="548"/>
      <c r="AP50" s="547"/>
      <c r="AQ50" s="548"/>
      <c r="AR50" s="547"/>
      <c r="AS50" s="548"/>
      <c r="AT50" s="14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</row>
    <row r="51" spans="1:72" x14ac:dyDescent="0.3">
      <c r="A51" s="183" t="s">
        <v>30</v>
      </c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379"/>
      <c r="N51" s="378"/>
      <c r="O51" s="379"/>
      <c r="P51" s="378"/>
      <c r="Q51" s="379"/>
      <c r="R51" s="378"/>
      <c r="S51" s="379"/>
      <c r="T51" s="378"/>
      <c r="U51" s="379"/>
      <c r="V51" s="378"/>
      <c r="W51" s="379"/>
      <c r="X51" s="190"/>
      <c r="Y51" s="501"/>
      <c r="Z51" s="413"/>
      <c r="AA51" s="501"/>
      <c r="AB51" s="413"/>
      <c r="AC51" s="501"/>
      <c r="AD51" s="413"/>
      <c r="AE51" s="501"/>
      <c r="AF51" s="413"/>
      <c r="AG51" s="501"/>
      <c r="AH51" s="413"/>
      <c r="AI51" s="248"/>
      <c r="AJ51" s="501"/>
      <c r="AK51" s="413"/>
      <c r="AL51" s="501"/>
      <c r="AM51" s="413"/>
      <c r="AN51" s="501"/>
      <c r="AO51" s="413"/>
      <c r="AP51" s="501"/>
      <c r="AQ51" s="413"/>
      <c r="AR51" s="501"/>
      <c r="AS51" s="413"/>
      <c r="AT51" s="14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</row>
    <row r="52" spans="1:72" x14ac:dyDescent="0.3">
      <c r="A52" s="183"/>
      <c r="B52" s="411">
        <f t="shared" ref="B52:B56" si="75">B22</f>
        <v>0</v>
      </c>
      <c r="C52" s="411"/>
      <c r="D52" s="434">
        <f t="shared" ref="D52:D56" si="76">D22</f>
        <v>0</v>
      </c>
      <c r="E52" s="411"/>
      <c r="F52" s="411"/>
      <c r="G52" s="411"/>
      <c r="H52" s="432" t="str">
        <f t="shared" ref="H52:H57" si="77">E22</f>
        <v>Choose from list</v>
      </c>
      <c r="I52" s="432"/>
      <c r="J52" s="432"/>
      <c r="K52" s="432"/>
      <c r="L52" s="183">
        <f>VLOOKUP(H52,Fringe_rates[#All],2,0)</f>
        <v>0</v>
      </c>
      <c r="M52" s="191"/>
      <c r="N52" s="29"/>
      <c r="O52" s="30">
        <f t="shared" ref="O52:O57" si="78">O22*L52</f>
        <v>0</v>
      </c>
      <c r="P52" s="29"/>
      <c r="Q52" s="30">
        <f t="shared" ref="Q52:Q57" si="79">Q22*L52</f>
        <v>0</v>
      </c>
      <c r="R52" s="29"/>
      <c r="S52" s="30">
        <f t="shared" ref="S52:S57" si="80">S22*L52</f>
        <v>0</v>
      </c>
      <c r="T52" s="29"/>
      <c r="U52" s="30">
        <f t="shared" ref="U52:U57" si="81">U22*L52</f>
        <v>0</v>
      </c>
      <c r="V52" s="29"/>
      <c r="W52" s="30">
        <f t="shared" ref="W52:W57" si="82">W22*L52</f>
        <v>0</v>
      </c>
      <c r="X52" s="221">
        <f t="shared" ref="X52:X58" si="83">SUM(W52,U52,S52,Q52,O52)</f>
        <v>0</v>
      </c>
      <c r="Y52" s="510">
        <f>L52*Z22</f>
        <v>0</v>
      </c>
      <c r="Z52" s="511"/>
      <c r="AA52" s="510">
        <f>L52*AB22</f>
        <v>0</v>
      </c>
      <c r="AB52" s="511"/>
      <c r="AC52" s="510">
        <f>L52*AD22</f>
        <v>0</v>
      </c>
      <c r="AD52" s="511"/>
      <c r="AE52" s="510">
        <f>L52*AF22</f>
        <v>0</v>
      </c>
      <c r="AF52" s="511"/>
      <c r="AG52" s="510">
        <f>L52*AH22</f>
        <v>0</v>
      </c>
      <c r="AH52" s="511"/>
      <c r="AI52" s="253">
        <f>SUM(Y52:AH52)</f>
        <v>0</v>
      </c>
      <c r="AJ52" s="544">
        <f>L52*AK22</f>
        <v>0</v>
      </c>
      <c r="AK52" s="545"/>
      <c r="AL52" s="544">
        <f>L52*AM22</f>
        <v>0</v>
      </c>
      <c r="AM52" s="545"/>
      <c r="AN52" s="544">
        <f>L52*AO22</f>
        <v>0</v>
      </c>
      <c r="AO52" s="545"/>
      <c r="AP52" s="544">
        <f>L52*AQ22</f>
        <v>0</v>
      </c>
      <c r="AQ52" s="545"/>
      <c r="AR52" s="544">
        <f>L52*AS22</f>
        <v>0</v>
      </c>
      <c r="AS52" s="545"/>
      <c r="AT52" s="308">
        <f>SUM(AJ52:AS52)</f>
        <v>0</v>
      </c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</row>
    <row r="53" spans="1:72" x14ac:dyDescent="0.3">
      <c r="A53" s="183"/>
      <c r="B53" s="411">
        <f t="shared" si="75"/>
        <v>0</v>
      </c>
      <c r="C53" s="411"/>
      <c r="D53" s="411">
        <f t="shared" si="76"/>
        <v>0</v>
      </c>
      <c r="E53" s="411"/>
      <c r="F53" s="411"/>
      <c r="G53" s="411"/>
      <c r="H53" s="432" t="str">
        <f t="shared" si="77"/>
        <v>Choose from list</v>
      </c>
      <c r="I53" s="432"/>
      <c r="J53" s="432"/>
      <c r="K53" s="432"/>
      <c r="L53" s="183">
        <f>VLOOKUP(H53,Fringe_rates[#All],2,0)</f>
        <v>0</v>
      </c>
      <c r="M53" s="191"/>
      <c r="N53" s="29"/>
      <c r="O53" s="30">
        <f t="shared" si="78"/>
        <v>0</v>
      </c>
      <c r="P53" s="29"/>
      <c r="Q53" s="30">
        <f t="shared" si="79"/>
        <v>0</v>
      </c>
      <c r="R53" s="29"/>
      <c r="S53" s="30">
        <f t="shared" si="80"/>
        <v>0</v>
      </c>
      <c r="T53" s="29"/>
      <c r="U53" s="30">
        <f t="shared" si="81"/>
        <v>0</v>
      </c>
      <c r="V53" s="29"/>
      <c r="W53" s="30">
        <f t="shared" si="82"/>
        <v>0</v>
      </c>
      <c r="X53" s="221">
        <f t="shared" si="83"/>
        <v>0</v>
      </c>
      <c r="Y53" s="510">
        <f t="shared" ref="Y53:Y57" si="84">L53*Z23</f>
        <v>0</v>
      </c>
      <c r="Z53" s="511"/>
      <c r="AA53" s="510">
        <f t="shared" ref="AA53:AA57" si="85">L53*AB23</f>
        <v>0</v>
      </c>
      <c r="AB53" s="511"/>
      <c r="AC53" s="510">
        <f t="shared" ref="AC53:AC57" si="86">L53*AD23</f>
        <v>0</v>
      </c>
      <c r="AD53" s="511"/>
      <c r="AE53" s="510">
        <f t="shared" ref="AE53:AE57" si="87">L53*AF23</f>
        <v>0</v>
      </c>
      <c r="AF53" s="511"/>
      <c r="AG53" s="510">
        <f t="shared" ref="AG53:AG57" si="88">L53*AH23</f>
        <v>0</v>
      </c>
      <c r="AH53" s="511"/>
      <c r="AI53" s="253">
        <f t="shared" ref="AI53:AI57" si="89">SUM(Y53:AH53)</f>
        <v>0</v>
      </c>
      <c r="AJ53" s="544">
        <f t="shared" ref="AJ53:AJ57" si="90">L53*AK23</f>
        <v>0</v>
      </c>
      <c r="AK53" s="545"/>
      <c r="AL53" s="544">
        <f t="shared" ref="AL53:AL57" si="91">L53*AM23</f>
        <v>0</v>
      </c>
      <c r="AM53" s="545"/>
      <c r="AN53" s="544">
        <f t="shared" ref="AN53:AN57" si="92">L53*AO23</f>
        <v>0</v>
      </c>
      <c r="AO53" s="545"/>
      <c r="AP53" s="544">
        <f t="shared" ref="AP53:AP57" si="93">L53*AQ23</f>
        <v>0</v>
      </c>
      <c r="AQ53" s="545"/>
      <c r="AR53" s="544">
        <f t="shared" ref="AR53:AR57" si="94">L53*AS23</f>
        <v>0</v>
      </c>
      <c r="AS53" s="545"/>
      <c r="AT53" s="308">
        <f t="shared" ref="AT53:AT57" si="95">SUM(AJ53:AS53)</f>
        <v>0</v>
      </c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</row>
    <row r="54" spans="1:72" x14ac:dyDescent="0.3">
      <c r="A54" s="183"/>
      <c r="B54" s="411">
        <f t="shared" si="75"/>
        <v>0</v>
      </c>
      <c r="C54" s="411"/>
      <c r="D54" s="411">
        <f t="shared" si="76"/>
        <v>0</v>
      </c>
      <c r="E54" s="411"/>
      <c r="F54" s="411"/>
      <c r="G54" s="411"/>
      <c r="H54" s="432" t="str">
        <f t="shared" si="77"/>
        <v>Choose from list</v>
      </c>
      <c r="I54" s="432"/>
      <c r="J54" s="432"/>
      <c r="K54" s="432"/>
      <c r="L54" s="183">
        <f>VLOOKUP(H54,Fringe_rates[#All],2,0)</f>
        <v>0</v>
      </c>
      <c r="M54" s="191"/>
      <c r="N54" s="29"/>
      <c r="O54" s="30">
        <f t="shared" si="78"/>
        <v>0</v>
      </c>
      <c r="P54" s="29"/>
      <c r="Q54" s="30">
        <f t="shared" si="79"/>
        <v>0</v>
      </c>
      <c r="R54" s="29"/>
      <c r="S54" s="30">
        <f t="shared" si="80"/>
        <v>0</v>
      </c>
      <c r="T54" s="29"/>
      <c r="U54" s="30">
        <f t="shared" si="81"/>
        <v>0</v>
      </c>
      <c r="V54" s="29"/>
      <c r="W54" s="30">
        <f t="shared" si="82"/>
        <v>0</v>
      </c>
      <c r="X54" s="221">
        <f t="shared" si="83"/>
        <v>0</v>
      </c>
      <c r="Y54" s="510">
        <f t="shared" si="84"/>
        <v>0</v>
      </c>
      <c r="Z54" s="511"/>
      <c r="AA54" s="510">
        <f t="shared" si="85"/>
        <v>0</v>
      </c>
      <c r="AB54" s="511"/>
      <c r="AC54" s="510">
        <f t="shared" si="86"/>
        <v>0</v>
      </c>
      <c r="AD54" s="511"/>
      <c r="AE54" s="510">
        <f t="shared" si="87"/>
        <v>0</v>
      </c>
      <c r="AF54" s="511"/>
      <c r="AG54" s="510">
        <f t="shared" si="88"/>
        <v>0</v>
      </c>
      <c r="AH54" s="511"/>
      <c r="AI54" s="253">
        <f t="shared" si="89"/>
        <v>0</v>
      </c>
      <c r="AJ54" s="544">
        <f t="shared" si="90"/>
        <v>0</v>
      </c>
      <c r="AK54" s="545"/>
      <c r="AL54" s="544">
        <f t="shared" si="91"/>
        <v>0</v>
      </c>
      <c r="AM54" s="545"/>
      <c r="AN54" s="544">
        <f t="shared" si="92"/>
        <v>0</v>
      </c>
      <c r="AO54" s="545"/>
      <c r="AP54" s="544">
        <f t="shared" si="93"/>
        <v>0</v>
      </c>
      <c r="AQ54" s="545"/>
      <c r="AR54" s="544">
        <f t="shared" si="94"/>
        <v>0</v>
      </c>
      <c r="AS54" s="545"/>
      <c r="AT54" s="308">
        <f t="shared" si="95"/>
        <v>0</v>
      </c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</row>
    <row r="55" spans="1:72" x14ac:dyDescent="0.3">
      <c r="A55" s="183"/>
      <c r="B55" s="411">
        <f t="shared" si="75"/>
        <v>0</v>
      </c>
      <c r="C55" s="411"/>
      <c r="D55" s="411">
        <f t="shared" si="76"/>
        <v>0</v>
      </c>
      <c r="E55" s="411"/>
      <c r="F55" s="411"/>
      <c r="G55" s="411"/>
      <c r="H55" s="432" t="str">
        <f t="shared" si="77"/>
        <v>Choose from list</v>
      </c>
      <c r="I55" s="432"/>
      <c r="J55" s="432"/>
      <c r="K55" s="432"/>
      <c r="L55" s="183">
        <f>VLOOKUP(H55,Fringe_rates[#All],2,0)</f>
        <v>0</v>
      </c>
      <c r="M55" s="191"/>
      <c r="N55" s="29"/>
      <c r="O55" s="30">
        <f t="shared" si="78"/>
        <v>0</v>
      </c>
      <c r="P55" s="29"/>
      <c r="Q55" s="30">
        <f t="shared" si="79"/>
        <v>0</v>
      </c>
      <c r="R55" s="29"/>
      <c r="S55" s="30">
        <f t="shared" si="80"/>
        <v>0</v>
      </c>
      <c r="T55" s="29"/>
      <c r="U55" s="30">
        <f t="shared" si="81"/>
        <v>0</v>
      </c>
      <c r="V55" s="29"/>
      <c r="W55" s="30">
        <f t="shared" si="82"/>
        <v>0</v>
      </c>
      <c r="X55" s="221">
        <f t="shared" si="83"/>
        <v>0</v>
      </c>
      <c r="Y55" s="510">
        <f t="shared" si="84"/>
        <v>0</v>
      </c>
      <c r="Z55" s="511"/>
      <c r="AA55" s="510">
        <f t="shared" si="85"/>
        <v>0</v>
      </c>
      <c r="AB55" s="511"/>
      <c r="AC55" s="510">
        <f t="shared" si="86"/>
        <v>0</v>
      </c>
      <c r="AD55" s="511"/>
      <c r="AE55" s="510">
        <f t="shared" si="87"/>
        <v>0</v>
      </c>
      <c r="AF55" s="511"/>
      <c r="AG55" s="510">
        <f t="shared" si="88"/>
        <v>0</v>
      </c>
      <c r="AH55" s="511"/>
      <c r="AI55" s="253">
        <f t="shared" si="89"/>
        <v>0</v>
      </c>
      <c r="AJ55" s="544">
        <f t="shared" si="90"/>
        <v>0</v>
      </c>
      <c r="AK55" s="545"/>
      <c r="AL55" s="544">
        <f t="shared" si="91"/>
        <v>0</v>
      </c>
      <c r="AM55" s="545"/>
      <c r="AN55" s="544">
        <f t="shared" si="92"/>
        <v>0</v>
      </c>
      <c r="AO55" s="545"/>
      <c r="AP55" s="544">
        <f t="shared" si="93"/>
        <v>0</v>
      </c>
      <c r="AQ55" s="545"/>
      <c r="AR55" s="544">
        <f t="shared" si="94"/>
        <v>0</v>
      </c>
      <c r="AS55" s="545"/>
      <c r="AT55" s="308">
        <f t="shared" si="95"/>
        <v>0</v>
      </c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</row>
    <row r="56" spans="1:72" x14ac:dyDescent="0.3">
      <c r="A56" s="183"/>
      <c r="B56" s="411">
        <f t="shared" si="75"/>
        <v>0</v>
      </c>
      <c r="C56" s="411"/>
      <c r="D56" s="411">
        <f t="shared" si="76"/>
        <v>0</v>
      </c>
      <c r="E56" s="411"/>
      <c r="F56" s="411"/>
      <c r="G56" s="411"/>
      <c r="H56" s="432" t="str">
        <f t="shared" si="77"/>
        <v>Choose from list</v>
      </c>
      <c r="I56" s="432"/>
      <c r="J56" s="432"/>
      <c r="K56" s="432"/>
      <c r="L56" s="183">
        <f>VLOOKUP(H56,Fringe_rates[#All],2,0)</f>
        <v>0</v>
      </c>
      <c r="M56" s="191"/>
      <c r="N56" s="341"/>
      <c r="O56" s="30">
        <f t="shared" si="78"/>
        <v>0</v>
      </c>
      <c r="P56" s="341"/>
      <c r="Q56" s="30">
        <f t="shared" si="79"/>
        <v>0</v>
      </c>
      <c r="R56" s="340"/>
      <c r="S56" s="30">
        <f t="shared" si="80"/>
        <v>0</v>
      </c>
      <c r="T56" s="340"/>
      <c r="U56" s="30">
        <f t="shared" si="81"/>
        <v>0</v>
      </c>
      <c r="V56" s="341"/>
      <c r="W56" s="30">
        <f t="shared" si="82"/>
        <v>0</v>
      </c>
      <c r="X56" s="221">
        <f t="shared" si="83"/>
        <v>0</v>
      </c>
      <c r="Y56" s="510">
        <f t="shared" si="84"/>
        <v>0</v>
      </c>
      <c r="Z56" s="511"/>
      <c r="AA56" s="510">
        <f t="shared" si="85"/>
        <v>0</v>
      </c>
      <c r="AB56" s="511"/>
      <c r="AC56" s="510">
        <f t="shared" si="86"/>
        <v>0</v>
      </c>
      <c r="AD56" s="511"/>
      <c r="AE56" s="510">
        <f t="shared" si="87"/>
        <v>0</v>
      </c>
      <c r="AF56" s="511"/>
      <c r="AG56" s="510">
        <f t="shared" si="88"/>
        <v>0</v>
      </c>
      <c r="AH56" s="511"/>
      <c r="AI56" s="253">
        <f t="shared" si="89"/>
        <v>0</v>
      </c>
      <c r="AJ56" s="544">
        <f t="shared" si="90"/>
        <v>0</v>
      </c>
      <c r="AK56" s="545"/>
      <c r="AL56" s="544">
        <f t="shared" si="91"/>
        <v>0</v>
      </c>
      <c r="AM56" s="545"/>
      <c r="AN56" s="544">
        <f t="shared" si="92"/>
        <v>0</v>
      </c>
      <c r="AO56" s="545"/>
      <c r="AP56" s="544">
        <f t="shared" si="93"/>
        <v>0</v>
      </c>
      <c r="AQ56" s="545"/>
      <c r="AR56" s="544">
        <f t="shared" si="94"/>
        <v>0</v>
      </c>
      <c r="AS56" s="545"/>
      <c r="AT56" s="308">
        <f t="shared" si="95"/>
        <v>0</v>
      </c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</row>
    <row r="57" spans="1:72" s="6" customFormat="1" ht="15" thickBot="1" x14ac:dyDescent="0.35">
      <c r="A57" s="326"/>
      <c r="B57" s="444"/>
      <c r="C57" s="444"/>
      <c r="D57" s="444"/>
      <c r="E57" s="444"/>
      <c r="F57" s="444"/>
      <c r="G57" s="444"/>
      <c r="H57" s="605" t="str">
        <f t="shared" si="77"/>
        <v>Choose from list</v>
      </c>
      <c r="I57" s="605"/>
      <c r="J57" s="605"/>
      <c r="K57" s="605"/>
      <c r="L57" s="326"/>
      <c r="M57" s="327"/>
      <c r="N57" s="345"/>
      <c r="O57" s="30">
        <f t="shared" si="78"/>
        <v>0</v>
      </c>
      <c r="P57" s="345"/>
      <c r="Q57" s="30">
        <f t="shared" si="79"/>
        <v>0</v>
      </c>
      <c r="R57" s="345"/>
      <c r="S57" s="30">
        <f t="shared" si="80"/>
        <v>0</v>
      </c>
      <c r="T57" s="345"/>
      <c r="U57" s="30">
        <f t="shared" si="81"/>
        <v>0</v>
      </c>
      <c r="V57" s="346"/>
      <c r="W57" s="30">
        <f t="shared" si="82"/>
        <v>0</v>
      </c>
      <c r="X57" s="221">
        <f t="shared" si="83"/>
        <v>0</v>
      </c>
      <c r="Y57" s="506">
        <f t="shared" si="84"/>
        <v>0</v>
      </c>
      <c r="Z57" s="507"/>
      <c r="AA57" s="506">
        <f t="shared" si="85"/>
        <v>0</v>
      </c>
      <c r="AB57" s="507"/>
      <c r="AC57" s="506">
        <f t="shared" si="86"/>
        <v>0</v>
      </c>
      <c r="AD57" s="507"/>
      <c r="AE57" s="506">
        <f t="shared" si="87"/>
        <v>0</v>
      </c>
      <c r="AF57" s="507"/>
      <c r="AG57" s="506">
        <f t="shared" si="88"/>
        <v>0</v>
      </c>
      <c r="AH57" s="507"/>
      <c r="AI57" s="348">
        <f t="shared" si="89"/>
        <v>0</v>
      </c>
      <c r="AJ57" s="549">
        <f t="shared" si="90"/>
        <v>0</v>
      </c>
      <c r="AK57" s="550"/>
      <c r="AL57" s="549">
        <f t="shared" si="91"/>
        <v>0</v>
      </c>
      <c r="AM57" s="550"/>
      <c r="AN57" s="549">
        <f t="shared" si="92"/>
        <v>0</v>
      </c>
      <c r="AO57" s="550"/>
      <c r="AP57" s="549">
        <f t="shared" si="93"/>
        <v>0</v>
      </c>
      <c r="AQ57" s="550"/>
      <c r="AR57" s="549">
        <f t="shared" si="94"/>
        <v>0</v>
      </c>
      <c r="AS57" s="550"/>
      <c r="AT57" s="314">
        <f t="shared" si="95"/>
        <v>0</v>
      </c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</row>
    <row r="58" spans="1:72" x14ac:dyDescent="0.3">
      <c r="A58" s="183"/>
      <c r="B58" s="410"/>
      <c r="C58" s="410"/>
      <c r="D58" s="410"/>
      <c r="E58" s="410"/>
      <c r="F58" s="410"/>
      <c r="G58" s="410"/>
      <c r="H58" s="419"/>
      <c r="I58" s="419"/>
      <c r="J58" s="419"/>
      <c r="K58" s="419"/>
      <c r="L58" s="185" t="s">
        <v>20</v>
      </c>
      <c r="M58" s="191"/>
      <c r="N58" s="183"/>
      <c r="O58" s="98">
        <f>SUM(O52:O57)</f>
        <v>0</v>
      </c>
      <c r="P58" s="183"/>
      <c r="Q58" s="98">
        <f>SUM(Q52:Q57)</f>
        <v>0</v>
      </c>
      <c r="R58" s="183"/>
      <c r="S58" s="98">
        <f>SUM(S52:S57)</f>
        <v>0</v>
      </c>
      <c r="T58" s="183"/>
      <c r="U58" s="98">
        <f>SUM(U52:U57)</f>
        <v>0</v>
      </c>
      <c r="V58" s="183"/>
      <c r="W58" s="98">
        <f>SUM(W52:W57)</f>
        <v>0</v>
      </c>
      <c r="X58" s="347">
        <f t="shared" si="83"/>
        <v>0</v>
      </c>
      <c r="Y58" s="74"/>
      <c r="Z58" s="333">
        <f>SUM(Y52:Z57)</f>
        <v>0</v>
      </c>
      <c r="AA58" s="74"/>
      <c r="AB58" s="333">
        <f>SUM(AA52:AB57)</f>
        <v>0</v>
      </c>
      <c r="AC58" s="74"/>
      <c r="AD58" s="333">
        <f>SUM(AC52:AD57)</f>
        <v>0</v>
      </c>
      <c r="AE58" s="74"/>
      <c r="AF58" s="333">
        <f>SUM(AE52:AF57)</f>
        <v>0</v>
      </c>
      <c r="AG58" s="74"/>
      <c r="AH58" s="333">
        <f>SUM(AG52:AH57)</f>
        <v>0</v>
      </c>
      <c r="AI58" s="255">
        <f>SUM(AI52:AI57)</f>
        <v>0</v>
      </c>
      <c r="AJ58" s="523">
        <f>SUM(AJ52:AK57)</f>
        <v>0</v>
      </c>
      <c r="AK58" s="413"/>
      <c r="AL58" s="523">
        <f>SUM(AL52:AM57)</f>
        <v>0</v>
      </c>
      <c r="AM58" s="413"/>
      <c r="AN58" s="523">
        <f>SUM(AN52:AO57)</f>
        <v>0</v>
      </c>
      <c r="AO58" s="413"/>
      <c r="AP58" s="523">
        <f>SUM(AP52:AQ57)</f>
        <v>0</v>
      </c>
      <c r="AQ58" s="413"/>
      <c r="AR58" s="523">
        <f>SUM(AR52:AS57)</f>
        <v>0</v>
      </c>
      <c r="AS58" s="413"/>
      <c r="AT58" s="45">
        <f>SUM(AT52:AT57)</f>
        <v>0</v>
      </c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</row>
    <row r="59" spans="1:72" x14ac:dyDescent="0.3">
      <c r="A59" s="183" t="s">
        <v>19</v>
      </c>
      <c r="B59" s="411"/>
      <c r="C59" s="411"/>
      <c r="D59" s="411"/>
      <c r="E59" s="411"/>
      <c r="F59" s="411"/>
      <c r="G59" s="411"/>
      <c r="H59" s="185" t="s">
        <v>31</v>
      </c>
      <c r="I59" s="185"/>
      <c r="J59" s="185"/>
      <c r="K59" s="185"/>
      <c r="L59" s="185" t="s">
        <v>27</v>
      </c>
      <c r="M59" s="191"/>
      <c r="N59" s="384"/>
      <c r="O59" s="385"/>
      <c r="P59" s="384"/>
      <c r="Q59" s="385"/>
      <c r="R59" s="384"/>
      <c r="S59" s="385"/>
      <c r="T59" s="384"/>
      <c r="U59" s="385"/>
      <c r="V59" s="384"/>
      <c r="W59" s="385"/>
      <c r="X59" s="43"/>
      <c r="Y59" s="517"/>
      <c r="Z59" s="518"/>
      <c r="AA59" s="517"/>
      <c r="AB59" s="518"/>
      <c r="AC59" s="517"/>
      <c r="AD59" s="518"/>
      <c r="AE59" s="517"/>
      <c r="AF59" s="518"/>
      <c r="AG59" s="517"/>
      <c r="AH59" s="518"/>
      <c r="AI59" s="248"/>
      <c r="AJ59" s="517"/>
      <c r="AK59" s="518"/>
      <c r="AL59" s="517"/>
      <c r="AM59" s="518"/>
      <c r="AN59" s="517"/>
      <c r="AO59" s="518"/>
      <c r="AP59" s="517"/>
      <c r="AQ59" s="518"/>
      <c r="AR59" s="517"/>
      <c r="AS59" s="518"/>
      <c r="AT59" s="14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</row>
    <row r="60" spans="1:72" x14ac:dyDescent="0.3">
      <c r="A60" s="183"/>
      <c r="B60" s="411"/>
      <c r="C60" s="411"/>
      <c r="D60" s="411"/>
      <c r="E60" s="411"/>
      <c r="F60" s="411"/>
      <c r="G60" s="411"/>
      <c r="H60" s="411" t="str">
        <f>B30</f>
        <v>Grad student summer</v>
      </c>
      <c r="I60" s="411"/>
      <c r="J60" s="411"/>
      <c r="K60" s="411"/>
      <c r="L60" s="165">
        <f>VLOOKUP(H60,Fringe_rates[#All],2,0)</f>
        <v>0.13700000000000001</v>
      </c>
      <c r="M60" s="191"/>
      <c r="N60" s="29"/>
      <c r="O60" s="30">
        <f>O30*L60</f>
        <v>0</v>
      </c>
      <c r="P60" s="29"/>
      <c r="Q60" s="30">
        <f>Q30*L60</f>
        <v>0</v>
      </c>
      <c r="R60" s="29"/>
      <c r="S60" s="30">
        <f>S30*L60</f>
        <v>0</v>
      </c>
      <c r="T60" s="29"/>
      <c r="U60" s="30">
        <f>U30*L60</f>
        <v>0</v>
      </c>
      <c r="V60" s="29"/>
      <c r="W60" s="30">
        <f>W30*L60</f>
        <v>0</v>
      </c>
      <c r="X60" s="235">
        <f t="shared" ref="X60:X66" si="96">SUM(W60,U60,S60,Q60,O60)</f>
        <v>0</v>
      </c>
      <c r="Y60" s="510">
        <f>L60*Z30</f>
        <v>0</v>
      </c>
      <c r="Z60" s="511"/>
      <c r="AA60" s="510">
        <f>L60*AB30</f>
        <v>0</v>
      </c>
      <c r="AB60" s="511"/>
      <c r="AC60" s="510">
        <f>L60*AD30</f>
        <v>0</v>
      </c>
      <c r="AD60" s="511"/>
      <c r="AE60" s="510">
        <f>L60*AF30</f>
        <v>0</v>
      </c>
      <c r="AF60" s="511"/>
      <c r="AG60" s="510">
        <f>L60*AH30</f>
        <v>0</v>
      </c>
      <c r="AH60" s="511"/>
      <c r="AI60" s="253">
        <f>SUM(Y60:AH60)</f>
        <v>0</v>
      </c>
      <c r="AJ60" s="544">
        <f>L60*AK30</f>
        <v>0</v>
      </c>
      <c r="AK60" s="567"/>
      <c r="AL60" s="544">
        <f>L60*AM30</f>
        <v>0</v>
      </c>
      <c r="AM60" s="567"/>
      <c r="AN60" s="544">
        <f>L60*AO30</f>
        <v>0</v>
      </c>
      <c r="AO60" s="567"/>
      <c r="AP60" s="544">
        <f>L60*AQ30</f>
        <v>0</v>
      </c>
      <c r="AQ60" s="567"/>
      <c r="AR60" s="544">
        <f>L60*AS30</f>
        <v>0</v>
      </c>
      <c r="AS60" s="567"/>
      <c r="AT60" s="308">
        <f>SUM(AJ60:AS60)</f>
        <v>0</v>
      </c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</row>
    <row r="61" spans="1:72" x14ac:dyDescent="0.3">
      <c r="A61" s="183"/>
      <c r="B61" s="411"/>
      <c r="C61" s="411"/>
      <c r="D61" s="411"/>
      <c r="E61" s="411"/>
      <c r="F61" s="411"/>
      <c r="G61" s="411"/>
      <c r="H61" s="411" t="str">
        <f>B31</f>
        <v>Undergrad academic</v>
      </c>
      <c r="I61" s="411"/>
      <c r="J61" s="411"/>
      <c r="K61" s="411"/>
      <c r="L61" s="165"/>
      <c r="M61" s="191"/>
      <c r="N61" s="29"/>
      <c r="O61" s="30">
        <f>O31*L61</f>
        <v>0</v>
      </c>
      <c r="P61" s="29"/>
      <c r="Q61" s="30">
        <f>Q31*L61</f>
        <v>0</v>
      </c>
      <c r="R61" s="29"/>
      <c r="S61" s="30">
        <f>S31*L61</f>
        <v>0</v>
      </c>
      <c r="T61" s="29"/>
      <c r="U61" s="30">
        <f>U31*L61</f>
        <v>0</v>
      </c>
      <c r="V61" s="29"/>
      <c r="W61" s="30">
        <f>W31*L61</f>
        <v>0</v>
      </c>
      <c r="X61" s="235">
        <f t="shared" si="96"/>
        <v>0</v>
      </c>
      <c r="Y61" s="510">
        <f t="shared" ref="Y61:Y63" si="97">L61*Z31</f>
        <v>0</v>
      </c>
      <c r="Z61" s="511"/>
      <c r="AA61" s="510">
        <f t="shared" ref="AA61:AA63" si="98">L61*AB31</f>
        <v>0</v>
      </c>
      <c r="AB61" s="511"/>
      <c r="AC61" s="510">
        <f t="shared" ref="AC61:AC63" si="99">L61*AD31</f>
        <v>0</v>
      </c>
      <c r="AD61" s="511"/>
      <c r="AE61" s="510">
        <f t="shared" ref="AE61:AE63" si="100">L61*AF31</f>
        <v>0</v>
      </c>
      <c r="AF61" s="511"/>
      <c r="AG61" s="510">
        <f t="shared" ref="AG61:AG63" si="101">L61*AH31</f>
        <v>0</v>
      </c>
      <c r="AH61" s="511"/>
      <c r="AI61" s="253">
        <f t="shared" ref="AI61:AI63" si="102">SUM(Y61:AH61)</f>
        <v>0</v>
      </c>
      <c r="AJ61" s="544">
        <f t="shared" ref="AJ61:AJ63" si="103">L61*AK31</f>
        <v>0</v>
      </c>
      <c r="AK61" s="567"/>
      <c r="AL61" s="544">
        <f t="shared" ref="AL61:AL63" si="104">L61*AM31</f>
        <v>0</v>
      </c>
      <c r="AM61" s="567"/>
      <c r="AN61" s="544">
        <f t="shared" ref="AN61:AN63" si="105">L61*AO31</f>
        <v>0</v>
      </c>
      <c r="AO61" s="567"/>
      <c r="AP61" s="544">
        <f t="shared" ref="AP61:AP63" si="106">L61*AQ31</f>
        <v>0</v>
      </c>
      <c r="AQ61" s="567"/>
      <c r="AR61" s="544">
        <f t="shared" ref="AR61:AR63" si="107">L61*AS31</f>
        <v>0</v>
      </c>
      <c r="AS61" s="567"/>
      <c r="AT61" s="308">
        <f t="shared" ref="AT61:AT63" si="108">SUM(AJ61:AS61)</f>
        <v>0</v>
      </c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</row>
    <row r="62" spans="1:72" x14ac:dyDescent="0.3">
      <c r="A62" s="183"/>
      <c r="B62" s="411"/>
      <c r="C62" s="411"/>
      <c r="D62" s="411"/>
      <c r="E62" s="411"/>
      <c r="F62" s="411"/>
      <c r="G62" s="411"/>
      <c r="H62" s="411" t="str">
        <f>B33</f>
        <v>Undergrad summer</v>
      </c>
      <c r="I62" s="411"/>
      <c r="J62" s="411"/>
      <c r="K62" s="411"/>
      <c r="L62" s="165"/>
      <c r="M62" s="191"/>
      <c r="N62" s="29"/>
      <c r="O62" s="30">
        <f>O32*L62</f>
        <v>0</v>
      </c>
      <c r="P62" s="29"/>
      <c r="Q62" s="30">
        <f>Q32*L62</f>
        <v>0</v>
      </c>
      <c r="R62" s="29"/>
      <c r="S62" s="30">
        <f>S32*L62</f>
        <v>0</v>
      </c>
      <c r="T62" s="29"/>
      <c r="U62" s="30">
        <f>U32*L62</f>
        <v>0</v>
      </c>
      <c r="V62" s="29"/>
      <c r="W62" s="30">
        <f>W32*L62</f>
        <v>0</v>
      </c>
      <c r="X62" s="235">
        <f t="shared" si="96"/>
        <v>0</v>
      </c>
      <c r="Y62" s="510">
        <f t="shared" si="97"/>
        <v>0</v>
      </c>
      <c r="Z62" s="511"/>
      <c r="AA62" s="510">
        <f t="shared" si="98"/>
        <v>0</v>
      </c>
      <c r="AB62" s="511"/>
      <c r="AC62" s="510">
        <f t="shared" si="99"/>
        <v>0</v>
      </c>
      <c r="AD62" s="511"/>
      <c r="AE62" s="510">
        <f t="shared" si="100"/>
        <v>0</v>
      </c>
      <c r="AF62" s="511"/>
      <c r="AG62" s="510">
        <f t="shared" si="101"/>
        <v>0</v>
      </c>
      <c r="AH62" s="511"/>
      <c r="AI62" s="253">
        <f t="shared" si="102"/>
        <v>0</v>
      </c>
      <c r="AJ62" s="544">
        <f t="shared" si="103"/>
        <v>0</v>
      </c>
      <c r="AK62" s="567"/>
      <c r="AL62" s="544">
        <f t="shared" si="104"/>
        <v>0</v>
      </c>
      <c r="AM62" s="567"/>
      <c r="AN62" s="544">
        <f t="shared" si="105"/>
        <v>0</v>
      </c>
      <c r="AO62" s="567"/>
      <c r="AP62" s="544">
        <f t="shared" si="106"/>
        <v>0</v>
      </c>
      <c r="AQ62" s="567"/>
      <c r="AR62" s="544">
        <f t="shared" si="107"/>
        <v>0</v>
      </c>
      <c r="AS62" s="567"/>
      <c r="AT62" s="308">
        <f t="shared" si="108"/>
        <v>0</v>
      </c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</row>
    <row r="63" spans="1:72" x14ac:dyDescent="0.3">
      <c r="A63" s="183"/>
      <c r="B63" s="411"/>
      <c r="C63" s="411"/>
      <c r="D63" s="411"/>
      <c r="E63" s="411"/>
      <c r="F63" s="411"/>
      <c r="G63" s="411"/>
      <c r="H63" s="411" t="str">
        <f>B34</f>
        <v>Undergrad academic</v>
      </c>
      <c r="I63" s="411"/>
      <c r="J63" s="411"/>
      <c r="K63" s="411"/>
      <c r="L63" s="165"/>
      <c r="M63" s="191"/>
      <c r="N63" s="167"/>
      <c r="O63" s="168">
        <f>O33*L63</f>
        <v>0</v>
      </c>
      <c r="P63" s="169"/>
      <c r="Q63" s="168">
        <f>Q33*L63</f>
        <v>0</v>
      </c>
      <c r="R63" s="169"/>
      <c r="S63" s="168">
        <f>S33*L63</f>
        <v>0</v>
      </c>
      <c r="T63" s="169"/>
      <c r="U63" s="168">
        <f>U33*L63</f>
        <v>0</v>
      </c>
      <c r="V63" s="169"/>
      <c r="W63" s="168">
        <f>W33*L63</f>
        <v>0</v>
      </c>
      <c r="X63" s="236">
        <f t="shared" si="96"/>
        <v>0</v>
      </c>
      <c r="Y63" s="510">
        <f t="shared" si="97"/>
        <v>0</v>
      </c>
      <c r="Z63" s="511"/>
      <c r="AA63" s="510">
        <f t="shared" si="98"/>
        <v>0</v>
      </c>
      <c r="AB63" s="511"/>
      <c r="AC63" s="510">
        <f t="shared" si="99"/>
        <v>0</v>
      </c>
      <c r="AD63" s="511"/>
      <c r="AE63" s="510">
        <f t="shared" si="100"/>
        <v>0</v>
      </c>
      <c r="AF63" s="511"/>
      <c r="AG63" s="510">
        <f t="shared" si="101"/>
        <v>0</v>
      </c>
      <c r="AH63" s="511"/>
      <c r="AI63" s="253">
        <f t="shared" si="102"/>
        <v>0</v>
      </c>
      <c r="AJ63" s="549">
        <f t="shared" si="103"/>
        <v>0</v>
      </c>
      <c r="AK63" s="591"/>
      <c r="AL63" s="549">
        <f t="shared" si="104"/>
        <v>0</v>
      </c>
      <c r="AM63" s="591"/>
      <c r="AN63" s="549">
        <f t="shared" si="105"/>
        <v>0</v>
      </c>
      <c r="AO63" s="591"/>
      <c r="AP63" s="549">
        <f t="shared" si="106"/>
        <v>0</v>
      </c>
      <c r="AQ63" s="591"/>
      <c r="AR63" s="549">
        <f t="shared" si="107"/>
        <v>0</v>
      </c>
      <c r="AS63" s="591"/>
      <c r="AT63" s="349">
        <f t="shared" si="108"/>
        <v>0</v>
      </c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</row>
    <row r="64" spans="1:72" s="6" customFormat="1" ht="15" thickBot="1" x14ac:dyDescent="0.35">
      <c r="A64" s="184"/>
      <c r="B64" s="420"/>
      <c r="C64" s="420"/>
      <c r="D64" s="420"/>
      <c r="E64" s="420"/>
      <c r="F64" s="420"/>
      <c r="G64" s="420"/>
      <c r="H64" s="420"/>
      <c r="I64" s="420"/>
      <c r="J64" s="420"/>
      <c r="K64" s="420"/>
      <c r="L64" s="184"/>
      <c r="M64" s="199"/>
      <c r="N64" s="403"/>
      <c r="O64" s="404"/>
      <c r="P64" s="403"/>
      <c r="Q64" s="404"/>
      <c r="R64" s="403"/>
      <c r="S64" s="404"/>
      <c r="T64" s="403"/>
      <c r="U64" s="404"/>
      <c r="V64" s="403"/>
      <c r="W64" s="404"/>
      <c r="X64" s="237"/>
      <c r="Y64" s="519"/>
      <c r="Z64" s="520"/>
      <c r="AA64" s="519"/>
      <c r="AB64" s="520"/>
      <c r="AC64" s="519"/>
      <c r="AD64" s="520"/>
      <c r="AE64" s="519"/>
      <c r="AF64" s="520"/>
      <c r="AG64" s="519"/>
      <c r="AH64" s="520"/>
      <c r="AI64" s="274"/>
      <c r="AJ64" s="592"/>
      <c r="AK64" s="593"/>
      <c r="AL64" s="592"/>
      <c r="AM64" s="593"/>
      <c r="AN64" s="592"/>
      <c r="AO64" s="593"/>
      <c r="AP64" s="592"/>
      <c r="AQ64" s="593"/>
      <c r="AR64" s="592"/>
      <c r="AS64" s="593"/>
      <c r="AT64" s="315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</row>
    <row r="65" spans="1:77" x14ac:dyDescent="0.3">
      <c r="A65" s="416"/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183" t="s">
        <v>20</v>
      </c>
      <c r="M65" s="191"/>
      <c r="N65" s="183"/>
      <c r="O65" s="44">
        <f>SUM(O60:O64)</f>
        <v>0</v>
      </c>
      <c r="P65" s="183"/>
      <c r="Q65" s="44">
        <f>SUM(Q60:Q64)</f>
        <v>0</v>
      </c>
      <c r="R65" s="183"/>
      <c r="S65" s="44">
        <f>SUM(S60:S64)</f>
        <v>0</v>
      </c>
      <c r="T65" s="183"/>
      <c r="U65" s="44">
        <f>SUM(U60:U64)</f>
        <v>0</v>
      </c>
      <c r="V65" s="183"/>
      <c r="W65" s="44">
        <f>SUM(W60:W64)</f>
        <v>0</v>
      </c>
      <c r="X65" s="234">
        <f t="shared" si="96"/>
        <v>0</v>
      </c>
      <c r="Y65" s="74"/>
      <c r="Z65" s="45">
        <f>SUM(Y60:Z63)</f>
        <v>0</v>
      </c>
      <c r="AA65" s="74"/>
      <c r="AB65" s="45">
        <f>SUM(AA60:AB63)</f>
        <v>0</v>
      </c>
      <c r="AC65" s="74"/>
      <c r="AD65" s="45">
        <f>SUM(AC60:AD63)</f>
        <v>0</v>
      </c>
      <c r="AE65" s="74"/>
      <c r="AF65" s="45">
        <f>SUM(AE60:AF63)</f>
        <v>0</v>
      </c>
      <c r="AG65" s="74"/>
      <c r="AH65" s="45">
        <f>SUM(AG60:AH63)</f>
        <v>0</v>
      </c>
      <c r="AI65" s="255">
        <f>SUM(AI60:AI63)</f>
        <v>0</v>
      </c>
      <c r="AJ65" s="588">
        <f>SUM(AJ60:AK63)</f>
        <v>0</v>
      </c>
      <c r="AK65" s="412"/>
      <c r="AL65" s="588">
        <f>SUM(AL60:AM63)</f>
        <v>0</v>
      </c>
      <c r="AM65" s="412"/>
      <c r="AN65" s="588">
        <f>SUM(AN60:AO63)</f>
        <v>0</v>
      </c>
      <c r="AO65" s="412"/>
      <c r="AP65" s="588">
        <f>SUM(AP60:AQ63)</f>
        <v>0</v>
      </c>
      <c r="AQ65" s="412"/>
      <c r="AR65" s="588">
        <f>SUM(AR60:AS63)</f>
        <v>0</v>
      </c>
      <c r="AS65" s="412"/>
      <c r="AT65" s="45">
        <f>SUM(AT60:AT63)</f>
        <v>0</v>
      </c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</row>
    <row r="66" spans="1:77" s="99" customFormat="1" x14ac:dyDescent="0.3">
      <c r="A66" s="417" t="s">
        <v>32</v>
      </c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8"/>
      <c r="N66" s="205"/>
      <c r="O66" s="98">
        <f>O58+O65</f>
        <v>0</v>
      </c>
      <c r="P66" s="209"/>
      <c r="Q66" s="98">
        <f>Q58+Q65</f>
        <v>0</v>
      </c>
      <c r="R66" s="209"/>
      <c r="S66" s="98">
        <f>S58+S65</f>
        <v>0</v>
      </c>
      <c r="T66" s="209"/>
      <c r="U66" s="98">
        <f>U58+U65</f>
        <v>0</v>
      </c>
      <c r="V66" s="209"/>
      <c r="W66" s="98">
        <f>W58+W65</f>
        <v>0</v>
      </c>
      <c r="X66" s="104">
        <f t="shared" si="96"/>
        <v>0</v>
      </c>
      <c r="Y66" s="204"/>
      <c r="Z66" s="279">
        <f>Z65+Y58</f>
        <v>0</v>
      </c>
      <c r="AA66" s="278"/>
      <c r="AB66" s="279">
        <f>AB65+AA58</f>
        <v>0</v>
      </c>
      <c r="AC66" s="278"/>
      <c r="AD66" s="279">
        <f>AC58+AD65</f>
        <v>0</v>
      </c>
      <c r="AE66" s="278"/>
      <c r="AF66" s="279">
        <f>AF65+AE58</f>
        <v>0</v>
      </c>
      <c r="AG66" s="278"/>
      <c r="AH66" s="279">
        <f>AH65+AG58</f>
        <v>0</v>
      </c>
      <c r="AI66" s="280">
        <f>AI58+AI65</f>
        <v>0</v>
      </c>
      <c r="AJ66" s="589">
        <f>AJ58+AJ65</f>
        <v>0</v>
      </c>
      <c r="AK66" s="559"/>
      <c r="AL66" s="585">
        <f>AL58+AL65</f>
        <v>0</v>
      </c>
      <c r="AM66" s="559"/>
      <c r="AN66" s="585">
        <f>AN58+AN65</f>
        <v>0</v>
      </c>
      <c r="AO66" s="559"/>
      <c r="AP66" s="585">
        <f>AP58+AP65</f>
        <v>0</v>
      </c>
      <c r="AQ66" s="559"/>
      <c r="AR66" s="585">
        <f>AR58+AR65</f>
        <v>0</v>
      </c>
      <c r="AS66" s="559"/>
      <c r="AT66" s="316">
        <f>AT58+AT65</f>
        <v>0</v>
      </c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</row>
    <row r="67" spans="1:77" s="100" customFormat="1" x14ac:dyDescent="0.3">
      <c r="A67" s="606"/>
      <c r="B67" s="606"/>
      <c r="C67" s="606"/>
      <c r="D67" s="606"/>
      <c r="E67" s="606"/>
      <c r="F67" s="606"/>
      <c r="G67" s="606"/>
      <c r="H67" s="606"/>
      <c r="I67" s="606"/>
      <c r="J67" s="606"/>
      <c r="K67" s="123" t="s">
        <v>35</v>
      </c>
      <c r="L67" s="123"/>
      <c r="M67" s="124"/>
      <c r="N67" s="275"/>
      <c r="O67" s="125">
        <f>O49+O66</f>
        <v>11.943524999999999</v>
      </c>
      <c r="P67" s="122"/>
      <c r="Q67" s="125">
        <f>Q49+Q66</f>
        <v>0</v>
      </c>
      <c r="R67" s="122"/>
      <c r="S67" s="125">
        <f>S49+S66</f>
        <v>0</v>
      </c>
      <c r="T67" s="122"/>
      <c r="U67" s="125">
        <f>U49+U66</f>
        <v>0</v>
      </c>
      <c r="V67" s="122"/>
      <c r="W67" s="125">
        <f>W49+W66</f>
        <v>0</v>
      </c>
      <c r="X67" s="126">
        <f>SUM(W68,U68,S68,Q68,O68)</f>
        <v>0</v>
      </c>
      <c r="Y67" s="275"/>
      <c r="Z67" s="281">
        <f>Z66+Y49</f>
        <v>0</v>
      </c>
      <c r="AA67" s="282"/>
      <c r="AB67" s="281">
        <f>AB66+AA49</f>
        <v>0</v>
      </c>
      <c r="AC67" s="282"/>
      <c r="AD67" s="281">
        <f>AC49+AD66</f>
        <v>0</v>
      </c>
      <c r="AE67" s="282"/>
      <c r="AF67" s="281">
        <f>AF66+AE49</f>
        <v>0</v>
      </c>
      <c r="AG67" s="282"/>
      <c r="AH67" s="281">
        <f>AG49+AH66</f>
        <v>0</v>
      </c>
      <c r="AI67" s="283">
        <f>AI66+AI49</f>
        <v>0</v>
      </c>
      <c r="AJ67" s="590">
        <f>AJ66+AJ49</f>
        <v>0</v>
      </c>
      <c r="AK67" s="587"/>
      <c r="AL67" s="586">
        <f>AL66+AL49</f>
        <v>0</v>
      </c>
      <c r="AM67" s="587"/>
      <c r="AN67" s="586">
        <f>AN66+AN49</f>
        <v>0</v>
      </c>
      <c r="AO67" s="587"/>
      <c r="AP67" s="586">
        <f>AP66+AP49</f>
        <v>0</v>
      </c>
      <c r="AQ67" s="587"/>
      <c r="AR67" s="586">
        <f>AR49+AR66</f>
        <v>0</v>
      </c>
      <c r="AS67" s="587"/>
      <c r="AT67" s="125">
        <f>AT66+AT49</f>
        <v>0</v>
      </c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103"/>
    </row>
    <row r="68" spans="1:77" s="64" customFormat="1" x14ac:dyDescent="0.3">
      <c r="A68" s="492"/>
      <c r="B68" s="492"/>
      <c r="C68" s="492"/>
      <c r="D68" s="492"/>
      <c r="E68" s="492"/>
      <c r="F68" s="492"/>
      <c r="G68" s="492"/>
      <c r="H68" s="492"/>
      <c r="I68" s="492"/>
      <c r="J68" s="492"/>
      <c r="K68" s="492"/>
      <c r="L68" s="492"/>
      <c r="M68" s="607"/>
      <c r="N68" s="608"/>
      <c r="O68" s="607"/>
      <c r="P68" s="608"/>
      <c r="Q68" s="607"/>
      <c r="R68" s="608"/>
      <c r="S68" s="607"/>
      <c r="T68" s="608"/>
      <c r="U68" s="607"/>
      <c r="V68" s="608"/>
      <c r="W68" s="607"/>
      <c r="X68" s="277"/>
      <c r="Y68" s="128"/>
      <c r="Z68" s="246"/>
      <c r="AA68" s="128"/>
      <c r="AB68" s="246"/>
      <c r="AC68" s="128"/>
      <c r="AD68" s="246"/>
      <c r="AE68" s="128"/>
      <c r="AF68" s="246"/>
      <c r="AG68" s="128"/>
      <c r="AH68" s="246"/>
      <c r="AI68" s="249"/>
      <c r="AJ68" s="512"/>
      <c r="AK68" s="513"/>
      <c r="AL68" s="512"/>
      <c r="AM68" s="513"/>
      <c r="AN68" s="512"/>
      <c r="AO68" s="513"/>
      <c r="AP68" s="512"/>
      <c r="AQ68" s="513"/>
      <c r="AR68" s="512"/>
      <c r="AS68" s="513"/>
      <c r="AT68" s="246"/>
    </row>
    <row r="69" spans="1:77" s="102" customFormat="1" ht="15" thickBot="1" x14ac:dyDescent="0.35">
      <c r="A69" s="192" t="s">
        <v>87</v>
      </c>
      <c r="B69" s="193"/>
      <c r="C69" s="193"/>
      <c r="D69" s="193"/>
      <c r="E69" s="193"/>
      <c r="F69" s="193"/>
      <c r="G69" s="193"/>
      <c r="H69" s="193"/>
      <c r="I69" s="424" t="s">
        <v>36</v>
      </c>
      <c r="J69" s="425"/>
      <c r="K69" s="425"/>
      <c r="L69" s="425"/>
      <c r="M69" s="426"/>
      <c r="N69" s="193"/>
      <c r="O69" s="95">
        <f>O39+O67</f>
        <v>37.518524999999997</v>
      </c>
      <c r="P69" s="193"/>
      <c r="Q69" s="95">
        <f>Q39+Q67</f>
        <v>0</v>
      </c>
      <c r="R69" s="193"/>
      <c r="S69" s="95">
        <f>S39+S67</f>
        <v>0</v>
      </c>
      <c r="T69" s="193"/>
      <c r="U69" s="95">
        <f>U39+U67</f>
        <v>0</v>
      </c>
      <c r="V69" s="193"/>
      <c r="W69" s="95">
        <f>W39+W67</f>
        <v>0</v>
      </c>
      <c r="X69" s="105">
        <f>X39+X67</f>
        <v>25.574999999999996</v>
      </c>
      <c r="Y69" s="284"/>
      <c r="Z69" s="96">
        <f>Z67+Z39</f>
        <v>0</v>
      </c>
      <c r="AA69" s="284"/>
      <c r="AB69" s="96">
        <f>AB39+AB67</f>
        <v>0</v>
      </c>
      <c r="AC69" s="284"/>
      <c r="AD69" s="96">
        <f>AD67+AD39</f>
        <v>0</v>
      </c>
      <c r="AE69" s="284"/>
      <c r="AF69" s="96">
        <f>AF67+AF39</f>
        <v>0</v>
      </c>
      <c r="AG69" s="284"/>
      <c r="AH69" s="96">
        <f>AH39+AH67</f>
        <v>0</v>
      </c>
      <c r="AI69" s="317">
        <f>AI39+AI67</f>
        <v>0</v>
      </c>
      <c r="AJ69" s="570">
        <f>AJ67+AK39</f>
        <v>0</v>
      </c>
      <c r="AK69" s="575"/>
      <c r="AL69" s="568">
        <f>AL67+AM39</f>
        <v>0</v>
      </c>
      <c r="AM69" s="575"/>
      <c r="AN69" s="568">
        <f>AN67+AO39</f>
        <v>0</v>
      </c>
      <c r="AO69" s="575"/>
      <c r="AP69" s="568">
        <f>AP67+AQ39</f>
        <v>0</v>
      </c>
      <c r="AQ69" s="575"/>
      <c r="AR69" s="568">
        <f>AR67+AS39</f>
        <v>0</v>
      </c>
      <c r="AS69" s="575"/>
      <c r="AT69" s="139">
        <f>AT67+AT39</f>
        <v>0</v>
      </c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101"/>
    </row>
    <row r="70" spans="1:77" s="116" customFormat="1" ht="26.4" customHeight="1" thickBot="1" x14ac:dyDescent="0.35">
      <c r="A70" s="429" t="s">
        <v>88</v>
      </c>
      <c r="B70" s="430"/>
      <c r="C70" s="117" t="s">
        <v>54</v>
      </c>
      <c r="D70" s="427" t="s">
        <v>89</v>
      </c>
      <c r="E70" s="427"/>
      <c r="F70" s="427"/>
      <c r="G70" s="427"/>
      <c r="H70" s="195"/>
      <c r="I70" s="108"/>
      <c r="J70" s="108"/>
      <c r="K70" s="108" t="s">
        <v>53</v>
      </c>
      <c r="L70" s="109">
        <v>0.36</v>
      </c>
      <c r="M70" s="110"/>
      <c r="N70" s="195"/>
      <c r="O70" s="111">
        <f>L70*O69</f>
        <v>13.506668999999999</v>
      </c>
      <c r="P70" s="195"/>
      <c r="Q70" s="111">
        <f>L70*Q69</f>
        <v>0</v>
      </c>
      <c r="R70" s="195"/>
      <c r="S70" s="111">
        <f>L70*S69</f>
        <v>0</v>
      </c>
      <c r="T70" s="195"/>
      <c r="U70" s="111">
        <f>L70*U69</f>
        <v>0</v>
      </c>
      <c r="V70" s="195"/>
      <c r="W70" s="111">
        <f>L70*W69</f>
        <v>0</v>
      </c>
      <c r="X70" s="112">
        <f>O70+Q70+S70+U70+W70</f>
        <v>13.506668999999999</v>
      </c>
      <c r="Y70" s="286"/>
      <c r="Z70" s="287">
        <f>Z69*L70</f>
        <v>0</v>
      </c>
      <c r="AA70" s="288"/>
      <c r="AB70" s="287">
        <f>AB69*L70</f>
        <v>0</v>
      </c>
      <c r="AC70" s="288"/>
      <c r="AD70" s="287">
        <f>AD69*L70</f>
        <v>0</v>
      </c>
      <c r="AE70" s="288"/>
      <c r="AF70" s="287">
        <f>AF69*L70</f>
        <v>0</v>
      </c>
      <c r="AG70" s="288"/>
      <c r="AH70" s="287">
        <f>AH69*L70</f>
        <v>0</v>
      </c>
      <c r="AI70" s="288">
        <f>AI69*L70</f>
        <v>0</v>
      </c>
      <c r="AJ70" s="582">
        <f>L70*AJ69</f>
        <v>0</v>
      </c>
      <c r="AK70" s="583"/>
      <c r="AL70" s="584">
        <f>L70*AL69</f>
        <v>0</v>
      </c>
      <c r="AM70" s="583"/>
      <c r="AN70" s="584">
        <f>L70*AN69</f>
        <v>0</v>
      </c>
      <c r="AO70" s="583"/>
      <c r="AP70" s="584">
        <f>L70*AP69</f>
        <v>0</v>
      </c>
      <c r="AQ70" s="583"/>
      <c r="AR70" s="584">
        <f>L70*AR69</f>
        <v>0</v>
      </c>
      <c r="AS70" s="583"/>
      <c r="AT70" s="318">
        <f>L70*AT69</f>
        <v>0</v>
      </c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5"/>
    </row>
    <row r="71" spans="1:77" ht="19.2" customHeight="1" x14ac:dyDescent="0.3">
      <c r="A71" s="439" t="s">
        <v>37</v>
      </c>
      <c r="B71" s="439"/>
      <c r="C71" s="439"/>
      <c r="D71" s="439"/>
      <c r="E71" s="439"/>
      <c r="F71" s="431" t="s">
        <v>46</v>
      </c>
      <c r="G71" s="431"/>
      <c r="H71" s="431"/>
      <c r="I71" s="431"/>
      <c r="J71" s="431"/>
      <c r="K71" s="183"/>
      <c r="L71" s="183"/>
      <c r="M71" s="191"/>
      <c r="N71" s="399"/>
      <c r="O71" s="400"/>
      <c r="P71" s="399"/>
      <c r="Q71" s="400"/>
      <c r="R71" s="399"/>
      <c r="S71" s="400"/>
      <c r="T71" s="399"/>
      <c r="U71" s="400"/>
      <c r="V71" s="399"/>
      <c r="W71" s="400"/>
      <c r="X71" s="190"/>
      <c r="Y71" s="500"/>
      <c r="Z71" s="412"/>
      <c r="AA71" s="500"/>
      <c r="AB71" s="412"/>
      <c r="AC71" s="500"/>
      <c r="AD71" s="412"/>
      <c r="AE71" s="500"/>
      <c r="AF71" s="412"/>
      <c r="AG71" s="500"/>
      <c r="AH71" s="412"/>
      <c r="AI71" s="248"/>
      <c r="AJ71" s="558"/>
      <c r="AK71" s="559"/>
      <c r="AL71" s="542"/>
      <c r="AM71" s="543"/>
      <c r="AN71" s="542"/>
      <c r="AO71" s="543"/>
      <c r="AP71" s="542"/>
      <c r="AQ71" s="543"/>
      <c r="AR71" s="542"/>
      <c r="AS71" s="543"/>
      <c r="AT71" s="14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</row>
    <row r="72" spans="1:77" ht="37.200000000000003" thickBot="1" x14ac:dyDescent="0.35">
      <c r="A72" s="185" t="s">
        <v>38</v>
      </c>
      <c r="B72" s="419" t="s">
        <v>39</v>
      </c>
      <c r="C72" s="419"/>
      <c r="D72" s="419"/>
      <c r="E72" s="419"/>
      <c r="F72" s="89" t="s">
        <v>41</v>
      </c>
      <c r="G72" s="89" t="s">
        <v>42</v>
      </c>
      <c r="H72" s="89" t="s">
        <v>43</v>
      </c>
      <c r="I72" s="89" t="s">
        <v>44</v>
      </c>
      <c r="J72" s="89" t="s">
        <v>45</v>
      </c>
      <c r="K72" s="183"/>
      <c r="L72" s="211" t="s">
        <v>47</v>
      </c>
      <c r="M72" s="11" t="s">
        <v>48</v>
      </c>
      <c r="N72" s="378"/>
      <c r="O72" s="379"/>
      <c r="P72" s="378"/>
      <c r="Q72" s="379"/>
      <c r="R72" s="378"/>
      <c r="S72" s="379"/>
      <c r="T72" s="378"/>
      <c r="U72" s="379"/>
      <c r="V72" s="378"/>
      <c r="W72" s="379"/>
      <c r="X72" s="190"/>
      <c r="Y72" s="501"/>
      <c r="Z72" s="413"/>
      <c r="AA72" s="501"/>
      <c r="AB72" s="413"/>
      <c r="AC72" s="501"/>
      <c r="AD72" s="413"/>
      <c r="AE72" s="501"/>
      <c r="AF72" s="413"/>
      <c r="AG72" s="512"/>
      <c r="AH72" s="513"/>
      <c r="AI72" s="248"/>
      <c r="AJ72" s="501"/>
      <c r="AK72" s="413"/>
      <c r="AL72" s="501"/>
      <c r="AM72" s="413"/>
      <c r="AN72" s="501"/>
      <c r="AO72" s="413"/>
      <c r="AP72" s="501"/>
      <c r="AQ72" s="413"/>
      <c r="AR72" s="501"/>
      <c r="AS72" s="413"/>
      <c r="AT72" s="14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</row>
    <row r="73" spans="1:77" ht="15" thickBot="1" x14ac:dyDescent="0.35">
      <c r="A73" s="183" t="s">
        <v>96</v>
      </c>
      <c r="B73" s="411"/>
      <c r="C73" s="411"/>
      <c r="D73" s="411"/>
      <c r="E73" s="411"/>
      <c r="F73" s="183"/>
      <c r="G73" s="183"/>
      <c r="H73" s="183"/>
      <c r="I73" s="87"/>
      <c r="J73" s="183"/>
      <c r="K73" s="183"/>
      <c r="L73" s="32"/>
      <c r="M73" s="191">
        <f>VLOOKUP(A73,Tables!D1:E6,2,0)</f>
        <v>1.1000000000000001</v>
      </c>
      <c r="N73" s="79"/>
      <c r="O73" s="189">
        <f t="shared" ref="O73:O88" si="109">F73*L73*M73</f>
        <v>0</v>
      </c>
      <c r="P73" s="79"/>
      <c r="Q73" s="189">
        <f>G73*L73*(M73^2)</f>
        <v>0</v>
      </c>
      <c r="R73" s="79"/>
      <c r="S73" s="189">
        <f t="shared" ref="S73:S88" si="110">H73*L73*(M73^3)</f>
        <v>0</v>
      </c>
      <c r="T73" s="92"/>
      <c r="U73" s="189">
        <f t="shared" ref="U73:U88" si="111">I73*L73*(M73^4)</f>
        <v>0</v>
      </c>
      <c r="V73" s="92"/>
      <c r="W73" s="189">
        <f t="shared" ref="W73:W88" si="112">J73*L73*(M73^5)</f>
        <v>0</v>
      </c>
      <c r="X73" s="106">
        <f t="shared" ref="X73:X89" si="113">SUM(W73,U73,S73,Q73,O73)</f>
        <v>0</v>
      </c>
      <c r="Y73" s="245"/>
      <c r="Z73" s="251">
        <f>F73*L73*M73</f>
        <v>0</v>
      </c>
      <c r="AA73" s="245"/>
      <c r="AB73" s="251">
        <f>G73*L73*(M73^2)</f>
        <v>0</v>
      </c>
      <c r="AC73" s="245"/>
      <c r="AD73" s="251">
        <f>H73*L73*(M73^3)</f>
        <v>0</v>
      </c>
      <c r="AE73" s="245"/>
      <c r="AF73" s="251">
        <f>I73*L73*(M73^4)</f>
        <v>0</v>
      </c>
      <c r="AG73" s="245"/>
      <c r="AH73" s="251">
        <f>J73*L73*(M73^5)</f>
        <v>0</v>
      </c>
      <c r="AI73" s="253">
        <f>SUM(Z73,AB73,AD73,AF73,AH73)</f>
        <v>0</v>
      </c>
      <c r="AJ73" s="544">
        <f>F73*L73*M73</f>
        <v>0</v>
      </c>
      <c r="AK73" s="567"/>
      <c r="AL73" s="544">
        <f>G73*L73*(M73^2)</f>
        <v>0</v>
      </c>
      <c r="AM73" s="567"/>
      <c r="AN73" s="544">
        <f>H73*L73*(M73^3)</f>
        <v>0</v>
      </c>
      <c r="AO73" s="567"/>
      <c r="AP73" s="544">
        <f>I73*L73*(M73^4)</f>
        <v>0</v>
      </c>
      <c r="AQ73" s="567"/>
      <c r="AR73" s="544">
        <f>J73*L73*(M73^5)</f>
        <v>0</v>
      </c>
      <c r="AS73" s="567"/>
      <c r="AT73" s="308">
        <f>SUM(AJ73:AS73)</f>
        <v>0</v>
      </c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</row>
    <row r="74" spans="1:77" x14ac:dyDescent="0.3">
      <c r="A74" s="183" t="s">
        <v>96</v>
      </c>
      <c r="B74" s="411"/>
      <c r="C74" s="411"/>
      <c r="D74" s="411"/>
      <c r="E74" s="411"/>
      <c r="F74" s="183"/>
      <c r="G74" s="183"/>
      <c r="H74" s="183"/>
      <c r="I74" s="183"/>
      <c r="J74" s="183"/>
      <c r="K74" s="183"/>
      <c r="L74" s="32"/>
      <c r="M74" s="191">
        <f>VLOOKUP(A74,Tables!D1:E6,2,0)</f>
        <v>1.1000000000000001</v>
      </c>
      <c r="N74" s="79"/>
      <c r="O74" s="189">
        <f t="shared" si="109"/>
        <v>0</v>
      </c>
      <c r="P74" s="79"/>
      <c r="Q74" s="189">
        <f>G74*L74*(M74^2)</f>
        <v>0</v>
      </c>
      <c r="R74" s="79"/>
      <c r="S74" s="189">
        <f t="shared" si="110"/>
        <v>0</v>
      </c>
      <c r="T74" s="79"/>
      <c r="U74" s="189">
        <f t="shared" si="111"/>
        <v>0</v>
      </c>
      <c r="V74" s="79"/>
      <c r="W74" s="189">
        <f t="shared" si="112"/>
        <v>0</v>
      </c>
      <c r="X74" s="106">
        <f t="shared" si="113"/>
        <v>0</v>
      </c>
      <c r="Y74" s="245"/>
      <c r="Z74" s="251">
        <f t="shared" ref="Z74:Z88" si="114">F74*L74*M74</f>
        <v>0</v>
      </c>
      <c r="AA74" s="245"/>
      <c r="AB74" s="251">
        <f t="shared" ref="AB74:AB88" si="115">G74*L74*(M74^2)</f>
        <v>0</v>
      </c>
      <c r="AC74" s="245"/>
      <c r="AD74" s="251">
        <f t="shared" ref="AD74:AD88" si="116">H74*L74*(M74^3)</f>
        <v>0</v>
      </c>
      <c r="AE74" s="245"/>
      <c r="AF74" s="251">
        <f t="shared" ref="AF74:AF88" si="117">I74*L74*(M74^4)</f>
        <v>0</v>
      </c>
      <c r="AG74" s="245"/>
      <c r="AH74" s="251">
        <f t="shared" ref="AH74:AH88" si="118">J74*L74*(M74^5)</f>
        <v>0</v>
      </c>
      <c r="AI74" s="253">
        <f t="shared" ref="AI74:AI88" si="119">SUM(Z74,AB74,AD74,AF74,AH74)</f>
        <v>0</v>
      </c>
      <c r="AJ74" s="544">
        <f t="shared" ref="AJ74:AJ88" si="120">F74*L74*M74</f>
        <v>0</v>
      </c>
      <c r="AK74" s="567"/>
      <c r="AL74" s="544">
        <f t="shared" ref="AL74:AL88" si="121">G74*L74*(M74^2)</f>
        <v>0</v>
      </c>
      <c r="AM74" s="567"/>
      <c r="AN74" s="544">
        <f t="shared" ref="AN74:AN88" si="122">H74*L74*(M74^3)</f>
        <v>0</v>
      </c>
      <c r="AO74" s="567"/>
      <c r="AP74" s="544">
        <f t="shared" ref="AP74:AP88" si="123">I74*L74*(M74^4)</f>
        <v>0</v>
      </c>
      <c r="AQ74" s="567"/>
      <c r="AR74" s="544">
        <f t="shared" ref="AR74:AR88" si="124">J74*L74*(M74^5)</f>
        <v>0</v>
      </c>
      <c r="AS74" s="567"/>
      <c r="AT74" s="308">
        <f t="shared" ref="AT74:AT89" si="125">SUM(AJ74:AS74)</f>
        <v>0</v>
      </c>
    </row>
    <row r="75" spans="1:77" x14ac:dyDescent="0.3">
      <c r="A75" s="183" t="s">
        <v>96</v>
      </c>
      <c r="B75" s="411"/>
      <c r="C75" s="411"/>
      <c r="D75" s="411"/>
      <c r="E75" s="411"/>
      <c r="F75" s="183"/>
      <c r="G75" s="183"/>
      <c r="H75" s="183"/>
      <c r="I75" s="183"/>
      <c r="J75" s="183"/>
      <c r="K75" s="183"/>
      <c r="L75" s="32"/>
      <c r="M75" s="191">
        <f>VLOOKUP(A75,Tables!D1:E6,2,0)</f>
        <v>1.1000000000000001</v>
      </c>
      <c r="N75" s="79"/>
      <c r="O75" s="189">
        <f t="shared" si="109"/>
        <v>0</v>
      </c>
      <c r="P75" s="79"/>
      <c r="Q75" s="189">
        <f t="shared" ref="Q75:Q88" si="126">G75*L75*(M75^2)</f>
        <v>0</v>
      </c>
      <c r="R75" s="79"/>
      <c r="S75" s="189">
        <f t="shared" si="110"/>
        <v>0</v>
      </c>
      <c r="T75" s="79"/>
      <c r="U75" s="189">
        <f t="shared" si="111"/>
        <v>0</v>
      </c>
      <c r="V75" s="79"/>
      <c r="W75" s="189">
        <f t="shared" si="112"/>
        <v>0</v>
      </c>
      <c r="X75" s="106">
        <f t="shared" si="113"/>
        <v>0</v>
      </c>
      <c r="Y75" s="245"/>
      <c r="Z75" s="251">
        <f t="shared" si="114"/>
        <v>0</v>
      </c>
      <c r="AA75" s="245"/>
      <c r="AB75" s="251">
        <f t="shared" si="115"/>
        <v>0</v>
      </c>
      <c r="AC75" s="245"/>
      <c r="AD75" s="251">
        <f t="shared" si="116"/>
        <v>0</v>
      </c>
      <c r="AE75" s="245"/>
      <c r="AF75" s="251">
        <f t="shared" si="117"/>
        <v>0</v>
      </c>
      <c r="AG75" s="245"/>
      <c r="AH75" s="251">
        <f t="shared" si="118"/>
        <v>0</v>
      </c>
      <c r="AI75" s="253">
        <f t="shared" si="119"/>
        <v>0</v>
      </c>
      <c r="AJ75" s="544">
        <f t="shared" si="120"/>
        <v>0</v>
      </c>
      <c r="AK75" s="567"/>
      <c r="AL75" s="544">
        <f t="shared" si="121"/>
        <v>0</v>
      </c>
      <c r="AM75" s="567"/>
      <c r="AN75" s="544">
        <f t="shared" si="122"/>
        <v>0</v>
      </c>
      <c r="AO75" s="567"/>
      <c r="AP75" s="544">
        <f t="shared" si="123"/>
        <v>0</v>
      </c>
      <c r="AQ75" s="567"/>
      <c r="AR75" s="544">
        <f t="shared" si="124"/>
        <v>0</v>
      </c>
      <c r="AS75" s="567"/>
      <c r="AT75" s="308">
        <f t="shared" si="125"/>
        <v>0</v>
      </c>
    </row>
    <row r="76" spans="1:77" x14ac:dyDescent="0.3">
      <c r="A76" s="183" t="s">
        <v>96</v>
      </c>
      <c r="B76" s="411"/>
      <c r="C76" s="411"/>
      <c r="D76" s="411"/>
      <c r="E76" s="411"/>
      <c r="F76" s="183"/>
      <c r="G76" s="183"/>
      <c r="H76" s="183"/>
      <c r="I76" s="183"/>
      <c r="J76" s="183"/>
      <c r="K76" s="183"/>
      <c r="L76" s="32"/>
      <c r="M76" s="191">
        <f>VLOOKUP(A76,Tables!D1:E6,2,0)</f>
        <v>1.1000000000000001</v>
      </c>
      <c r="N76" s="79"/>
      <c r="O76" s="189">
        <f t="shared" si="109"/>
        <v>0</v>
      </c>
      <c r="P76" s="79"/>
      <c r="Q76" s="189">
        <f t="shared" si="126"/>
        <v>0</v>
      </c>
      <c r="R76" s="79"/>
      <c r="S76" s="189">
        <f t="shared" si="110"/>
        <v>0</v>
      </c>
      <c r="T76" s="79"/>
      <c r="U76" s="189">
        <f t="shared" si="111"/>
        <v>0</v>
      </c>
      <c r="V76" s="79"/>
      <c r="W76" s="189">
        <f t="shared" si="112"/>
        <v>0</v>
      </c>
      <c r="X76" s="106">
        <f t="shared" si="113"/>
        <v>0</v>
      </c>
      <c r="Y76" s="245"/>
      <c r="Z76" s="251">
        <f t="shared" si="114"/>
        <v>0</v>
      </c>
      <c r="AA76" s="245"/>
      <c r="AB76" s="251">
        <f t="shared" si="115"/>
        <v>0</v>
      </c>
      <c r="AC76" s="245"/>
      <c r="AD76" s="251">
        <f t="shared" si="116"/>
        <v>0</v>
      </c>
      <c r="AE76" s="245"/>
      <c r="AF76" s="251">
        <f t="shared" si="117"/>
        <v>0</v>
      </c>
      <c r="AG76" s="245"/>
      <c r="AH76" s="251">
        <f t="shared" si="118"/>
        <v>0</v>
      </c>
      <c r="AI76" s="253">
        <f t="shared" si="119"/>
        <v>0</v>
      </c>
      <c r="AJ76" s="544">
        <f t="shared" si="120"/>
        <v>0</v>
      </c>
      <c r="AK76" s="567"/>
      <c r="AL76" s="544">
        <f t="shared" si="121"/>
        <v>0</v>
      </c>
      <c r="AM76" s="567"/>
      <c r="AN76" s="544">
        <f t="shared" si="122"/>
        <v>0</v>
      </c>
      <c r="AO76" s="567"/>
      <c r="AP76" s="544">
        <f t="shared" si="123"/>
        <v>0</v>
      </c>
      <c r="AQ76" s="567"/>
      <c r="AR76" s="544">
        <f t="shared" si="124"/>
        <v>0</v>
      </c>
      <c r="AS76" s="567"/>
      <c r="AT76" s="308">
        <f t="shared" si="125"/>
        <v>0</v>
      </c>
    </row>
    <row r="77" spans="1:77" x14ac:dyDescent="0.3">
      <c r="A77" s="183" t="s">
        <v>96</v>
      </c>
      <c r="B77" s="411"/>
      <c r="C77" s="411"/>
      <c r="D77" s="411"/>
      <c r="E77" s="411"/>
      <c r="F77" s="183"/>
      <c r="G77" s="183"/>
      <c r="H77" s="183"/>
      <c r="I77" s="183"/>
      <c r="J77" s="183"/>
      <c r="K77" s="183"/>
      <c r="L77" s="32"/>
      <c r="M77" s="191">
        <f>VLOOKUP(A77,Tables!D1:E6,2,0)</f>
        <v>1.1000000000000001</v>
      </c>
      <c r="N77" s="79"/>
      <c r="O77" s="189">
        <f t="shared" si="109"/>
        <v>0</v>
      </c>
      <c r="P77" s="79"/>
      <c r="Q77" s="189">
        <f t="shared" si="126"/>
        <v>0</v>
      </c>
      <c r="R77" s="79"/>
      <c r="S77" s="189">
        <f t="shared" si="110"/>
        <v>0</v>
      </c>
      <c r="T77" s="79"/>
      <c r="U77" s="189">
        <f t="shared" si="111"/>
        <v>0</v>
      </c>
      <c r="V77" s="79"/>
      <c r="W77" s="189">
        <f t="shared" si="112"/>
        <v>0</v>
      </c>
      <c r="X77" s="106">
        <f t="shared" si="113"/>
        <v>0</v>
      </c>
      <c r="Y77" s="245"/>
      <c r="Z77" s="251">
        <f t="shared" si="114"/>
        <v>0</v>
      </c>
      <c r="AA77" s="245"/>
      <c r="AB77" s="251">
        <f t="shared" si="115"/>
        <v>0</v>
      </c>
      <c r="AC77" s="245"/>
      <c r="AD77" s="251">
        <f t="shared" si="116"/>
        <v>0</v>
      </c>
      <c r="AE77" s="245"/>
      <c r="AF77" s="251">
        <f t="shared" si="117"/>
        <v>0</v>
      </c>
      <c r="AG77" s="245"/>
      <c r="AH77" s="251">
        <f t="shared" si="118"/>
        <v>0</v>
      </c>
      <c r="AI77" s="253">
        <f t="shared" si="119"/>
        <v>0</v>
      </c>
      <c r="AJ77" s="544">
        <f t="shared" si="120"/>
        <v>0</v>
      </c>
      <c r="AK77" s="567"/>
      <c r="AL77" s="544">
        <f t="shared" si="121"/>
        <v>0</v>
      </c>
      <c r="AM77" s="567"/>
      <c r="AN77" s="544">
        <f t="shared" si="122"/>
        <v>0</v>
      </c>
      <c r="AO77" s="567"/>
      <c r="AP77" s="544">
        <f t="shared" si="123"/>
        <v>0</v>
      </c>
      <c r="AQ77" s="567"/>
      <c r="AR77" s="544">
        <f t="shared" si="124"/>
        <v>0</v>
      </c>
      <c r="AS77" s="567"/>
      <c r="AT77" s="308">
        <f t="shared" si="125"/>
        <v>0</v>
      </c>
    </row>
    <row r="78" spans="1:77" x14ac:dyDescent="0.3">
      <c r="A78" s="183" t="s">
        <v>96</v>
      </c>
      <c r="B78" s="411"/>
      <c r="C78" s="411"/>
      <c r="D78" s="411"/>
      <c r="E78" s="411"/>
      <c r="F78" s="183"/>
      <c r="G78" s="183"/>
      <c r="H78" s="183"/>
      <c r="I78" s="183"/>
      <c r="J78" s="183"/>
      <c r="K78" s="183"/>
      <c r="L78" s="32"/>
      <c r="M78" s="191">
        <f>VLOOKUP(A78,Tables!D1:E6,2,0)</f>
        <v>1.1000000000000001</v>
      </c>
      <c r="N78" s="79"/>
      <c r="O78" s="189">
        <f t="shared" si="109"/>
        <v>0</v>
      </c>
      <c r="P78" s="79"/>
      <c r="Q78" s="189">
        <f t="shared" si="126"/>
        <v>0</v>
      </c>
      <c r="R78" s="79"/>
      <c r="S78" s="189">
        <f t="shared" si="110"/>
        <v>0</v>
      </c>
      <c r="T78" s="79"/>
      <c r="U78" s="189">
        <f t="shared" si="111"/>
        <v>0</v>
      </c>
      <c r="V78" s="79"/>
      <c r="W78" s="189">
        <f t="shared" si="112"/>
        <v>0</v>
      </c>
      <c r="X78" s="106">
        <f t="shared" si="113"/>
        <v>0</v>
      </c>
      <c r="Y78" s="245"/>
      <c r="Z78" s="251">
        <f t="shared" si="114"/>
        <v>0</v>
      </c>
      <c r="AA78" s="245"/>
      <c r="AB78" s="251">
        <f t="shared" si="115"/>
        <v>0</v>
      </c>
      <c r="AC78" s="245"/>
      <c r="AD78" s="251">
        <f t="shared" si="116"/>
        <v>0</v>
      </c>
      <c r="AE78" s="245"/>
      <c r="AF78" s="251">
        <f t="shared" si="117"/>
        <v>0</v>
      </c>
      <c r="AG78" s="245"/>
      <c r="AH78" s="251">
        <f t="shared" si="118"/>
        <v>0</v>
      </c>
      <c r="AI78" s="253">
        <f t="shared" si="119"/>
        <v>0</v>
      </c>
      <c r="AJ78" s="544">
        <f t="shared" si="120"/>
        <v>0</v>
      </c>
      <c r="AK78" s="567"/>
      <c r="AL78" s="544">
        <f t="shared" si="121"/>
        <v>0</v>
      </c>
      <c r="AM78" s="567"/>
      <c r="AN78" s="544">
        <f t="shared" si="122"/>
        <v>0</v>
      </c>
      <c r="AO78" s="567"/>
      <c r="AP78" s="544">
        <f t="shared" si="123"/>
        <v>0</v>
      </c>
      <c r="AQ78" s="567"/>
      <c r="AR78" s="544">
        <f t="shared" si="124"/>
        <v>0</v>
      </c>
      <c r="AS78" s="567"/>
      <c r="AT78" s="308">
        <f t="shared" si="125"/>
        <v>0</v>
      </c>
    </row>
    <row r="79" spans="1:77" x14ac:dyDescent="0.3">
      <c r="A79" s="183" t="s">
        <v>96</v>
      </c>
      <c r="B79" s="411"/>
      <c r="C79" s="411"/>
      <c r="D79" s="411"/>
      <c r="E79" s="411"/>
      <c r="F79" s="183"/>
      <c r="G79" s="183"/>
      <c r="H79" s="183"/>
      <c r="I79" s="183"/>
      <c r="J79" s="183"/>
      <c r="K79" s="183"/>
      <c r="L79" s="32"/>
      <c r="M79" s="191">
        <f>VLOOKUP(A79,Tables!D1:E6,2,0)</f>
        <v>1.1000000000000001</v>
      </c>
      <c r="N79" s="79"/>
      <c r="O79" s="189">
        <f t="shared" si="109"/>
        <v>0</v>
      </c>
      <c r="P79" s="79"/>
      <c r="Q79" s="189">
        <f t="shared" si="126"/>
        <v>0</v>
      </c>
      <c r="R79" s="79"/>
      <c r="S79" s="189">
        <f t="shared" si="110"/>
        <v>0</v>
      </c>
      <c r="T79" s="79"/>
      <c r="U79" s="189">
        <f t="shared" si="111"/>
        <v>0</v>
      </c>
      <c r="V79" s="79"/>
      <c r="W79" s="189">
        <f t="shared" si="112"/>
        <v>0</v>
      </c>
      <c r="X79" s="106">
        <f t="shared" si="113"/>
        <v>0</v>
      </c>
      <c r="Y79" s="245"/>
      <c r="Z79" s="251">
        <f t="shared" si="114"/>
        <v>0</v>
      </c>
      <c r="AA79" s="245"/>
      <c r="AB79" s="251">
        <f t="shared" si="115"/>
        <v>0</v>
      </c>
      <c r="AC79" s="245"/>
      <c r="AD79" s="251">
        <f t="shared" si="116"/>
        <v>0</v>
      </c>
      <c r="AE79" s="245"/>
      <c r="AF79" s="251">
        <f t="shared" si="117"/>
        <v>0</v>
      </c>
      <c r="AG79" s="245"/>
      <c r="AH79" s="251">
        <f t="shared" si="118"/>
        <v>0</v>
      </c>
      <c r="AI79" s="253">
        <f t="shared" si="119"/>
        <v>0</v>
      </c>
      <c r="AJ79" s="544">
        <f t="shared" si="120"/>
        <v>0</v>
      </c>
      <c r="AK79" s="567"/>
      <c r="AL79" s="544">
        <f t="shared" si="121"/>
        <v>0</v>
      </c>
      <c r="AM79" s="567"/>
      <c r="AN79" s="544">
        <f t="shared" si="122"/>
        <v>0</v>
      </c>
      <c r="AO79" s="567"/>
      <c r="AP79" s="544">
        <f t="shared" si="123"/>
        <v>0</v>
      </c>
      <c r="AQ79" s="567"/>
      <c r="AR79" s="544">
        <f t="shared" si="124"/>
        <v>0</v>
      </c>
      <c r="AS79" s="567"/>
      <c r="AT79" s="308">
        <f t="shared" si="125"/>
        <v>0</v>
      </c>
    </row>
    <row r="80" spans="1:77" x14ac:dyDescent="0.3">
      <c r="A80" s="183" t="s">
        <v>96</v>
      </c>
      <c r="B80" s="411"/>
      <c r="C80" s="411"/>
      <c r="D80" s="411"/>
      <c r="E80" s="411"/>
      <c r="F80" s="183"/>
      <c r="G80" s="183"/>
      <c r="H80" s="183"/>
      <c r="I80" s="183"/>
      <c r="J80" s="183"/>
      <c r="K80" s="183"/>
      <c r="L80" s="32"/>
      <c r="M80" s="191">
        <f>VLOOKUP(A80,Tables!D1:E6,2,0)</f>
        <v>1.1000000000000001</v>
      </c>
      <c r="N80" s="79"/>
      <c r="O80" s="189">
        <f t="shared" si="109"/>
        <v>0</v>
      </c>
      <c r="P80" s="79"/>
      <c r="Q80" s="189">
        <f t="shared" si="126"/>
        <v>0</v>
      </c>
      <c r="R80" s="79"/>
      <c r="S80" s="189">
        <f t="shared" si="110"/>
        <v>0</v>
      </c>
      <c r="T80" s="79"/>
      <c r="U80" s="189">
        <f t="shared" si="111"/>
        <v>0</v>
      </c>
      <c r="V80" s="79"/>
      <c r="W80" s="189">
        <f t="shared" si="112"/>
        <v>0</v>
      </c>
      <c r="X80" s="106">
        <f t="shared" si="113"/>
        <v>0</v>
      </c>
      <c r="Y80" s="245"/>
      <c r="Z80" s="251">
        <f t="shared" si="114"/>
        <v>0</v>
      </c>
      <c r="AA80" s="245"/>
      <c r="AB80" s="251">
        <f t="shared" si="115"/>
        <v>0</v>
      </c>
      <c r="AC80" s="245"/>
      <c r="AD80" s="251">
        <f t="shared" si="116"/>
        <v>0</v>
      </c>
      <c r="AE80" s="245"/>
      <c r="AF80" s="251">
        <f t="shared" si="117"/>
        <v>0</v>
      </c>
      <c r="AG80" s="245"/>
      <c r="AH80" s="251">
        <f t="shared" si="118"/>
        <v>0</v>
      </c>
      <c r="AI80" s="253">
        <f t="shared" si="119"/>
        <v>0</v>
      </c>
      <c r="AJ80" s="544">
        <f t="shared" si="120"/>
        <v>0</v>
      </c>
      <c r="AK80" s="567"/>
      <c r="AL80" s="544">
        <f t="shared" si="121"/>
        <v>0</v>
      </c>
      <c r="AM80" s="567"/>
      <c r="AN80" s="544">
        <f t="shared" si="122"/>
        <v>0</v>
      </c>
      <c r="AO80" s="567"/>
      <c r="AP80" s="544">
        <f t="shared" si="123"/>
        <v>0</v>
      </c>
      <c r="AQ80" s="567"/>
      <c r="AR80" s="544">
        <f t="shared" si="124"/>
        <v>0</v>
      </c>
      <c r="AS80" s="567"/>
      <c r="AT80" s="308">
        <f t="shared" si="125"/>
        <v>0</v>
      </c>
    </row>
    <row r="81" spans="1:56" x14ac:dyDescent="0.3">
      <c r="A81" s="183" t="s">
        <v>96</v>
      </c>
      <c r="B81" s="411"/>
      <c r="C81" s="411"/>
      <c r="D81" s="411"/>
      <c r="E81" s="411"/>
      <c r="F81" s="183"/>
      <c r="G81" s="183"/>
      <c r="H81" s="183"/>
      <c r="I81" s="183"/>
      <c r="J81" s="183"/>
      <c r="K81" s="183"/>
      <c r="L81" s="32"/>
      <c r="M81" s="191">
        <f>VLOOKUP(A81,Tables!D1:E6,2,0)</f>
        <v>1.1000000000000001</v>
      </c>
      <c r="N81" s="79"/>
      <c r="O81" s="189">
        <f t="shared" si="109"/>
        <v>0</v>
      </c>
      <c r="P81" s="79"/>
      <c r="Q81" s="189">
        <f t="shared" si="126"/>
        <v>0</v>
      </c>
      <c r="R81" s="79"/>
      <c r="S81" s="189">
        <f t="shared" si="110"/>
        <v>0</v>
      </c>
      <c r="T81" s="79"/>
      <c r="U81" s="189">
        <f t="shared" si="111"/>
        <v>0</v>
      </c>
      <c r="V81" s="79"/>
      <c r="W81" s="189">
        <f t="shared" si="112"/>
        <v>0</v>
      </c>
      <c r="X81" s="106">
        <f t="shared" si="113"/>
        <v>0</v>
      </c>
      <c r="Y81" s="245"/>
      <c r="Z81" s="251">
        <f t="shared" si="114"/>
        <v>0</v>
      </c>
      <c r="AA81" s="245"/>
      <c r="AB81" s="251">
        <f t="shared" si="115"/>
        <v>0</v>
      </c>
      <c r="AC81" s="245"/>
      <c r="AD81" s="251">
        <f t="shared" si="116"/>
        <v>0</v>
      </c>
      <c r="AE81" s="245"/>
      <c r="AF81" s="251">
        <f t="shared" si="117"/>
        <v>0</v>
      </c>
      <c r="AG81" s="245"/>
      <c r="AH81" s="251">
        <f t="shared" si="118"/>
        <v>0</v>
      </c>
      <c r="AI81" s="253">
        <f t="shared" si="119"/>
        <v>0</v>
      </c>
      <c r="AJ81" s="544">
        <f t="shared" si="120"/>
        <v>0</v>
      </c>
      <c r="AK81" s="567"/>
      <c r="AL81" s="544">
        <f t="shared" si="121"/>
        <v>0</v>
      </c>
      <c r="AM81" s="567"/>
      <c r="AN81" s="544">
        <f t="shared" si="122"/>
        <v>0</v>
      </c>
      <c r="AO81" s="567"/>
      <c r="AP81" s="544">
        <f t="shared" si="123"/>
        <v>0</v>
      </c>
      <c r="AQ81" s="567"/>
      <c r="AR81" s="544">
        <f t="shared" si="124"/>
        <v>0</v>
      </c>
      <c r="AS81" s="567"/>
      <c r="AT81" s="308">
        <f t="shared" si="125"/>
        <v>0</v>
      </c>
    </row>
    <row r="82" spans="1:56" x14ac:dyDescent="0.3">
      <c r="A82" s="183" t="s">
        <v>96</v>
      </c>
      <c r="B82" s="411"/>
      <c r="C82" s="411"/>
      <c r="D82" s="411"/>
      <c r="E82" s="411"/>
      <c r="F82" s="183"/>
      <c r="G82" s="183"/>
      <c r="H82" s="183"/>
      <c r="I82" s="183"/>
      <c r="J82" s="183"/>
      <c r="K82" s="183"/>
      <c r="L82" s="32"/>
      <c r="M82" s="191">
        <f>VLOOKUP(A82,Tables!D1:E6,2,0)</f>
        <v>1.1000000000000001</v>
      </c>
      <c r="N82" s="79"/>
      <c r="O82" s="189">
        <f t="shared" si="109"/>
        <v>0</v>
      </c>
      <c r="P82" s="79"/>
      <c r="Q82" s="189">
        <f t="shared" si="126"/>
        <v>0</v>
      </c>
      <c r="R82" s="79"/>
      <c r="S82" s="189">
        <f t="shared" si="110"/>
        <v>0</v>
      </c>
      <c r="T82" s="79"/>
      <c r="U82" s="189">
        <f t="shared" si="111"/>
        <v>0</v>
      </c>
      <c r="V82" s="79"/>
      <c r="W82" s="189">
        <f t="shared" si="112"/>
        <v>0</v>
      </c>
      <c r="X82" s="106">
        <f t="shared" si="113"/>
        <v>0</v>
      </c>
      <c r="Y82" s="245"/>
      <c r="Z82" s="251">
        <f t="shared" si="114"/>
        <v>0</v>
      </c>
      <c r="AA82" s="245"/>
      <c r="AB82" s="251">
        <f t="shared" si="115"/>
        <v>0</v>
      </c>
      <c r="AC82" s="245"/>
      <c r="AD82" s="251">
        <f t="shared" si="116"/>
        <v>0</v>
      </c>
      <c r="AE82" s="245"/>
      <c r="AF82" s="251">
        <f t="shared" si="117"/>
        <v>0</v>
      </c>
      <c r="AG82" s="245"/>
      <c r="AH82" s="251">
        <f t="shared" si="118"/>
        <v>0</v>
      </c>
      <c r="AI82" s="253">
        <f t="shared" si="119"/>
        <v>0</v>
      </c>
      <c r="AJ82" s="544">
        <f t="shared" si="120"/>
        <v>0</v>
      </c>
      <c r="AK82" s="567"/>
      <c r="AL82" s="544">
        <f t="shared" si="121"/>
        <v>0</v>
      </c>
      <c r="AM82" s="567"/>
      <c r="AN82" s="544">
        <f t="shared" si="122"/>
        <v>0</v>
      </c>
      <c r="AO82" s="567"/>
      <c r="AP82" s="544">
        <f t="shared" si="123"/>
        <v>0</v>
      </c>
      <c r="AQ82" s="567"/>
      <c r="AR82" s="544">
        <f t="shared" si="124"/>
        <v>0</v>
      </c>
      <c r="AS82" s="567"/>
      <c r="AT82" s="308">
        <f t="shared" si="125"/>
        <v>0</v>
      </c>
    </row>
    <row r="83" spans="1:56" x14ac:dyDescent="0.3">
      <c r="A83" s="183" t="s">
        <v>96</v>
      </c>
      <c r="B83" s="411"/>
      <c r="C83" s="411"/>
      <c r="D83" s="411"/>
      <c r="E83" s="411"/>
      <c r="F83" s="183"/>
      <c r="G83" s="183"/>
      <c r="H83" s="183"/>
      <c r="I83" s="183"/>
      <c r="J83" s="183"/>
      <c r="K83" s="183"/>
      <c r="L83" s="32"/>
      <c r="M83" s="191">
        <f>VLOOKUP(A83,Tables!D1:E6,2,0)</f>
        <v>1.1000000000000001</v>
      </c>
      <c r="N83" s="79"/>
      <c r="O83" s="189">
        <f t="shared" si="109"/>
        <v>0</v>
      </c>
      <c r="P83" s="79"/>
      <c r="Q83" s="189">
        <f t="shared" si="126"/>
        <v>0</v>
      </c>
      <c r="R83" s="79"/>
      <c r="S83" s="189">
        <f t="shared" si="110"/>
        <v>0</v>
      </c>
      <c r="T83" s="79"/>
      <c r="U83" s="189">
        <f t="shared" si="111"/>
        <v>0</v>
      </c>
      <c r="V83" s="79"/>
      <c r="W83" s="189">
        <f t="shared" si="112"/>
        <v>0</v>
      </c>
      <c r="X83" s="106">
        <f t="shared" si="113"/>
        <v>0</v>
      </c>
      <c r="Y83" s="245"/>
      <c r="Z83" s="251">
        <f t="shared" si="114"/>
        <v>0</v>
      </c>
      <c r="AA83" s="245"/>
      <c r="AB83" s="251">
        <f t="shared" si="115"/>
        <v>0</v>
      </c>
      <c r="AC83" s="245"/>
      <c r="AD83" s="251">
        <f t="shared" si="116"/>
        <v>0</v>
      </c>
      <c r="AE83" s="245"/>
      <c r="AF83" s="251">
        <f t="shared" si="117"/>
        <v>0</v>
      </c>
      <c r="AG83" s="245"/>
      <c r="AH83" s="251">
        <f t="shared" si="118"/>
        <v>0</v>
      </c>
      <c r="AI83" s="253">
        <f t="shared" si="119"/>
        <v>0</v>
      </c>
      <c r="AJ83" s="544">
        <f t="shared" si="120"/>
        <v>0</v>
      </c>
      <c r="AK83" s="567"/>
      <c r="AL83" s="544">
        <f t="shared" si="121"/>
        <v>0</v>
      </c>
      <c r="AM83" s="567"/>
      <c r="AN83" s="544">
        <f t="shared" si="122"/>
        <v>0</v>
      </c>
      <c r="AO83" s="567"/>
      <c r="AP83" s="544">
        <f t="shared" si="123"/>
        <v>0</v>
      </c>
      <c r="AQ83" s="567"/>
      <c r="AR83" s="544">
        <f t="shared" si="124"/>
        <v>0</v>
      </c>
      <c r="AS83" s="567"/>
      <c r="AT83" s="308">
        <f t="shared" si="125"/>
        <v>0</v>
      </c>
    </row>
    <row r="84" spans="1:56" x14ac:dyDescent="0.3">
      <c r="A84" s="183" t="s">
        <v>96</v>
      </c>
      <c r="B84" s="411"/>
      <c r="C84" s="411"/>
      <c r="D84" s="411"/>
      <c r="E84" s="411"/>
      <c r="F84" s="183"/>
      <c r="G84" s="183"/>
      <c r="H84" s="183"/>
      <c r="I84" s="183"/>
      <c r="J84" s="183"/>
      <c r="K84" s="183"/>
      <c r="L84" s="32"/>
      <c r="M84" s="191">
        <f>VLOOKUP(A84,Tables!D1:E6,2,0)</f>
        <v>1.1000000000000001</v>
      </c>
      <c r="N84" s="79"/>
      <c r="O84" s="189">
        <f t="shared" si="109"/>
        <v>0</v>
      </c>
      <c r="P84" s="79"/>
      <c r="Q84" s="189">
        <f t="shared" si="126"/>
        <v>0</v>
      </c>
      <c r="R84" s="79"/>
      <c r="S84" s="189">
        <f t="shared" si="110"/>
        <v>0</v>
      </c>
      <c r="T84" s="79"/>
      <c r="U84" s="189">
        <f t="shared" si="111"/>
        <v>0</v>
      </c>
      <c r="V84" s="79"/>
      <c r="W84" s="189">
        <f t="shared" si="112"/>
        <v>0</v>
      </c>
      <c r="X84" s="106">
        <f t="shared" si="113"/>
        <v>0</v>
      </c>
      <c r="Y84" s="245"/>
      <c r="Z84" s="251">
        <f t="shared" si="114"/>
        <v>0</v>
      </c>
      <c r="AA84" s="245"/>
      <c r="AB84" s="251">
        <f t="shared" si="115"/>
        <v>0</v>
      </c>
      <c r="AC84" s="245"/>
      <c r="AD84" s="251">
        <f t="shared" si="116"/>
        <v>0</v>
      </c>
      <c r="AE84" s="245"/>
      <c r="AF84" s="251">
        <f t="shared" si="117"/>
        <v>0</v>
      </c>
      <c r="AG84" s="245"/>
      <c r="AH84" s="251">
        <f t="shared" si="118"/>
        <v>0</v>
      </c>
      <c r="AI84" s="253">
        <f t="shared" si="119"/>
        <v>0</v>
      </c>
      <c r="AJ84" s="544">
        <f t="shared" si="120"/>
        <v>0</v>
      </c>
      <c r="AK84" s="567"/>
      <c r="AL84" s="544">
        <f t="shared" si="121"/>
        <v>0</v>
      </c>
      <c r="AM84" s="567"/>
      <c r="AN84" s="544">
        <f t="shared" si="122"/>
        <v>0</v>
      </c>
      <c r="AO84" s="567"/>
      <c r="AP84" s="544">
        <f t="shared" si="123"/>
        <v>0</v>
      </c>
      <c r="AQ84" s="567"/>
      <c r="AR84" s="544">
        <f t="shared" si="124"/>
        <v>0</v>
      </c>
      <c r="AS84" s="567"/>
      <c r="AT84" s="308">
        <f t="shared" si="125"/>
        <v>0</v>
      </c>
    </row>
    <row r="85" spans="1:56" x14ac:dyDescent="0.3">
      <c r="A85" s="183" t="s">
        <v>96</v>
      </c>
      <c r="B85" s="411"/>
      <c r="C85" s="411"/>
      <c r="D85" s="411"/>
      <c r="E85" s="411"/>
      <c r="F85" s="183"/>
      <c r="G85" s="183"/>
      <c r="H85" s="183"/>
      <c r="I85" s="183"/>
      <c r="J85" s="183"/>
      <c r="K85" s="183"/>
      <c r="L85" s="32"/>
      <c r="M85" s="191">
        <f>VLOOKUP(A85,Tables!D1:E6,2,0)</f>
        <v>1.1000000000000001</v>
      </c>
      <c r="N85" s="79"/>
      <c r="O85" s="189">
        <f t="shared" si="109"/>
        <v>0</v>
      </c>
      <c r="P85" s="79"/>
      <c r="Q85" s="189">
        <f t="shared" si="126"/>
        <v>0</v>
      </c>
      <c r="R85" s="79"/>
      <c r="S85" s="189">
        <f t="shared" si="110"/>
        <v>0</v>
      </c>
      <c r="T85" s="79"/>
      <c r="U85" s="189">
        <f t="shared" si="111"/>
        <v>0</v>
      </c>
      <c r="V85" s="79"/>
      <c r="W85" s="189">
        <f t="shared" si="112"/>
        <v>0</v>
      </c>
      <c r="X85" s="106">
        <f t="shared" si="113"/>
        <v>0</v>
      </c>
      <c r="Y85" s="245"/>
      <c r="Z85" s="251">
        <f t="shared" si="114"/>
        <v>0</v>
      </c>
      <c r="AA85" s="245"/>
      <c r="AB85" s="251">
        <f t="shared" si="115"/>
        <v>0</v>
      </c>
      <c r="AC85" s="245"/>
      <c r="AD85" s="251">
        <f t="shared" si="116"/>
        <v>0</v>
      </c>
      <c r="AE85" s="245"/>
      <c r="AF85" s="251">
        <f t="shared" si="117"/>
        <v>0</v>
      </c>
      <c r="AG85" s="245"/>
      <c r="AH85" s="251">
        <f t="shared" si="118"/>
        <v>0</v>
      </c>
      <c r="AI85" s="253">
        <f t="shared" si="119"/>
        <v>0</v>
      </c>
      <c r="AJ85" s="544">
        <f t="shared" si="120"/>
        <v>0</v>
      </c>
      <c r="AK85" s="567"/>
      <c r="AL85" s="544">
        <f t="shared" si="121"/>
        <v>0</v>
      </c>
      <c r="AM85" s="567"/>
      <c r="AN85" s="544">
        <f t="shared" si="122"/>
        <v>0</v>
      </c>
      <c r="AO85" s="567"/>
      <c r="AP85" s="544">
        <f t="shared" si="123"/>
        <v>0</v>
      </c>
      <c r="AQ85" s="567"/>
      <c r="AR85" s="544">
        <f t="shared" si="124"/>
        <v>0</v>
      </c>
      <c r="AS85" s="567"/>
      <c r="AT85" s="308">
        <f t="shared" si="125"/>
        <v>0</v>
      </c>
    </row>
    <row r="86" spans="1:56" x14ac:dyDescent="0.3">
      <c r="A86" s="183" t="s">
        <v>96</v>
      </c>
      <c r="B86" s="411"/>
      <c r="C86" s="411"/>
      <c r="D86" s="411"/>
      <c r="E86" s="411"/>
      <c r="F86" s="183"/>
      <c r="G86" s="183"/>
      <c r="H86" s="183"/>
      <c r="I86" s="183"/>
      <c r="J86" s="183"/>
      <c r="K86" s="183"/>
      <c r="L86" s="32"/>
      <c r="M86" s="191">
        <f>VLOOKUP(A86,Tables!D1:E6,2,0)</f>
        <v>1.1000000000000001</v>
      </c>
      <c r="N86" s="79"/>
      <c r="O86" s="189">
        <f t="shared" si="109"/>
        <v>0</v>
      </c>
      <c r="P86" s="79"/>
      <c r="Q86" s="189">
        <f t="shared" si="126"/>
        <v>0</v>
      </c>
      <c r="R86" s="79"/>
      <c r="S86" s="189">
        <f t="shared" si="110"/>
        <v>0</v>
      </c>
      <c r="T86" s="79"/>
      <c r="U86" s="189">
        <f t="shared" si="111"/>
        <v>0</v>
      </c>
      <c r="V86" s="79"/>
      <c r="W86" s="189">
        <f t="shared" si="112"/>
        <v>0</v>
      </c>
      <c r="X86" s="106">
        <f t="shared" si="113"/>
        <v>0</v>
      </c>
      <c r="Y86" s="245"/>
      <c r="Z86" s="251">
        <f t="shared" si="114"/>
        <v>0</v>
      </c>
      <c r="AA86" s="245"/>
      <c r="AB86" s="251">
        <f t="shared" si="115"/>
        <v>0</v>
      </c>
      <c r="AC86" s="245"/>
      <c r="AD86" s="251">
        <f t="shared" si="116"/>
        <v>0</v>
      </c>
      <c r="AE86" s="245"/>
      <c r="AF86" s="251">
        <f t="shared" si="117"/>
        <v>0</v>
      </c>
      <c r="AG86" s="245"/>
      <c r="AH86" s="251">
        <f t="shared" si="118"/>
        <v>0</v>
      </c>
      <c r="AI86" s="253">
        <f t="shared" si="119"/>
        <v>0</v>
      </c>
      <c r="AJ86" s="544">
        <f t="shared" si="120"/>
        <v>0</v>
      </c>
      <c r="AK86" s="567"/>
      <c r="AL86" s="544">
        <f t="shared" si="121"/>
        <v>0</v>
      </c>
      <c r="AM86" s="567"/>
      <c r="AN86" s="544">
        <f t="shared" si="122"/>
        <v>0</v>
      </c>
      <c r="AO86" s="567"/>
      <c r="AP86" s="544">
        <f t="shared" si="123"/>
        <v>0</v>
      </c>
      <c r="AQ86" s="567"/>
      <c r="AR86" s="544">
        <f t="shared" si="124"/>
        <v>0</v>
      </c>
      <c r="AS86" s="567"/>
      <c r="AT86" s="308">
        <f t="shared" si="125"/>
        <v>0</v>
      </c>
    </row>
    <row r="87" spans="1:56" x14ac:dyDescent="0.3">
      <c r="A87" s="183" t="s">
        <v>96</v>
      </c>
      <c r="B87" s="411"/>
      <c r="C87" s="411"/>
      <c r="D87" s="411"/>
      <c r="E87" s="411"/>
      <c r="F87" s="183"/>
      <c r="G87" s="183"/>
      <c r="H87" s="183"/>
      <c r="I87" s="183"/>
      <c r="J87" s="183"/>
      <c r="K87" s="183"/>
      <c r="L87" s="32"/>
      <c r="M87" s="191">
        <f>VLOOKUP(A87,Tables!D1:E6,2,0)</f>
        <v>1.1000000000000001</v>
      </c>
      <c r="N87" s="79"/>
      <c r="O87" s="189">
        <f t="shared" si="109"/>
        <v>0</v>
      </c>
      <c r="P87" s="79"/>
      <c r="Q87" s="189">
        <f t="shared" si="126"/>
        <v>0</v>
      </c>
      <c r="R87" s="79"/>
      <c r="S87" s="189">
        <f t="shared" si="110"/>
        <v>0</v>
      </c>
      <c r="T87" s="79"/>
      <c r="U87" s="189">
        <f t="shared" si="111"/>
        <v>0</v>
      </c>
      <c r="V87" s="79"/>
      <c r="W87" s="189">
        <f t="shared" si="112"/>
        <v>0</v>
      </c>
      <c r="X87" s="106">
        <f t="shared" si="113"/>
        <v>0</v>
      </c>
      <c r="Y87" s="245"/>
      <c r="Z87" s="251">
        <f t="shared" si="114"/>
        <v>0</v>
      </c>
      <c r="AA87" s="245"/>
      <c r="AB87" s="251">
        <f t="shared" si="115"/>
        <v>0</v>
      </c>
      <c r="AC87" s="245"/>
      <c r="AD87" s="251">
        <f t="shared" si="116"/>
        <v>0</v>
      </c>
      <c r="AE87" s="245"/>
      <c r="AF87" s="251">
        <f t="shared" si="117"/>
        <v>0</v>
      </c>
      <c r="AG87" s="245"/>
      <c r="AH87" s="251">
        <f t="shared" si="118"/>
        <v>0</v>
      </c>
      <c r="AI87" s="253">
        <f t="shared" si="119"/>
        <v>0</v>
      </c>
      <c r="AJ87" s="544">
        <f t="shared" si="120"/>
        <v>0</v>
      </c>
      <c r="AK87" s="567"/>
      <c r="AL87" s="544">
        <f t="shared" si="121"/>
        <v>0</v>
      </c>
      <c r="AM87" s="567"/>
      <c r="AN87" s="544">
        <f t="shared" si="122"/>
        <v>0</v>
      </c>
      <c r="AO87" s="567"/>
      <c r="AP87" s="544">
        <f t="shared" si="123"/>
        <v>0</v>
      </c>
      <c r="AQ87" s="567"/>
      <c r="AR87" s="544">
        <f t="shared" si="124"/>
        <v>0</v>
      </c>
      <c r="AS87" s="567"/>
      <c r="AT87" s="308">
        <f t="shared" si="125"/>
        <v>0</v>
      </c>
    </row>
    <row r="88" spans="1:56" s="6" customFormat="1" ht="15" thickBot="1" x14ac:dyDescent="0.35">
      <c r="A88" s="183" t="s">
        <v>96</v>
      </c>
      <c r="B88" s="420"/>
      <c r="C88" s="420"/>
      <c r="D88" s="420"/>
      <c r="E88" s="420"/>
      <c r="F88" s="184"/>
      <c r="G88" s="184"/>
      <c r="H88" s="184"/>
      <c r="I88" s="184"/>
      <c r="J88" s="184"/>
      <c r="K88" s="184"/>
      <c r="L88" s="33"/>
      <c r="M88" s="191">
        <f>VLOOKUP(A88,Tables!D1:E6,2,0)</f>
        <v>1.1000000000000001</v>
      </c>
      <c r="N88" s="93"/>
      <c r="O88" s="94">
        <f t="shared" si="109"/>
        <v>0</v>
      </c>
      <c r="P88" s="93"/>
      <c r="Q88" s="94">
        <f t="shared" si="126"/>
        <v>0</v>
      </c>
      <c r="R88" s="93"/>
      <c r="S88" s="94">
        <f t="shared" si="110"/>
        <v>0</v>
      </c>
      <c r="T88" s="93"/>
      <c r="U88" s="94">
        <f t="shared" si="111"/>
        <v>0</v>
      </c>
      <c r="V88" s="93"/>
      <c r="W88" s="94">
        <f t="shared" si="112"/>
        <v>0</v>
      </c>
      <c r="X88" s="154">
        <f t="shared" si="113"/>
        <v>0</v>
      </c>
      <c r="Y88" s="250"/>
      <c r="Z88" s="252">
        <f t="shared" si="114"/>
        <v>0</v>
      </c>
      <c r="AA88" s="250"/>
      <c r="AB88" s="252">
        <f t="shared" si="115"/>
        <v>0</v>
      </c>
      <c r="AC88" s="250"/>
      <c r="AD88" s="252">
        <f t="shared" si="116"/>
        <v>0</v>
      </c>
      <c r="AE88" s="250"/>
      <c r="AF88" s="252">
        <f t="shared" si="117"/>
        <v>0</v>
      </c>
      <c r="AG88" s="250"/>
      <c r="AH88" s="252">
        <f t="shared" si="118"/>
        <v>0</v>
      </c>
      <c r="AI88" s="254">
        <f t="shared" si="119"/>
        <v>0</v>
      </c>
      <c r="AJ88" s="544">
        <f t="shared" si="120"/>
        <v>0</v>
      </c>
      <c r="AK88" s="567"/>
      <c r="AL88" s="544">
        <f t="shared" si="121"/>
        <v>0</v>
      </c>
      <c r="AM88" s="567"/>
      <c r="AN88" s="544">
        <f t="shared" si="122"/>
        <v>0</v>
      </c>
      <c r="AO88" s="567"/>
      <c r="AP88" s="544">
        <f t="shared" si="123"/>
        <v>0</v>
      </c>
      <c r="AQ88" s="567"/>
      <c r="AR88" s="544">
        <f t="shared" si="124"/>
        <v>0</v>
      </c>
      <c r="AS88" s="567"/>
      <c r="AT88" s="308">
        <f t="shared" si="125"/>
        <v>0</v>
      </c>
      <c r="AU88" s="42"/>
      <c r="AV88" s="42"/>
      <c r="AW88" s="42"/>
      <c r="AX88" s="42"/>
      <c r="AY88" s="42"/>
      <c r="AZ88" s="42"/>
      <c r="BA88" s="42"/>
      <c r="BB88" s="42"/>
      <c r="BC88" s="42"/>
      <c r="BD88" s="42"/>
    </row>
    <row r="89" spans="1:56" ht="15" thickBot="1" x14ac:dyDescent="0.35">
      <c r="A89" s="187"/>
      <c r="B89" s="374"/>
      <c r="C89" s="374"/>
      <c r="D89" s="374"/>
      <c r="E89" s="374"/>
      <c r="F89" s="374"/>
      <c r="G89" s="374"/>
      <c r="H89" s="374"/>
      <c r="I89" s="374"/>
      <c r="J89" s="374"/>
      <c r="K89" s="187" t="s">
        <v>49</v>
      </c>
      <c r="L89" s="187"/>
      <c r="M89" s="203"/>
      <c r="N89" s="187"/>
      <c r="O89" s="25">
        <f>SUM(O73:O88)</f>
        <v>0</v>
      </c>
      <c r="P89" s="187"/>
      <c r="Q89" s="25">
        <f>SUM(Q73:Q88)</f>
        <v>0</v>
      </c>
      <c r="R89" s="187"/>
      <c r="S89" s="25">
        <f>SUM(S73:S88)</f>
        <v>0</v>
      </c>
      <c r="T89" s="187"/>
      <c r="U89" s="25">
        <f>SUM(U73:U88)</f>
        <v>0</v>
      </c>
      <c r="V89" s="187"/>
      <c r="W89" s="25">
        <f>SUM(W73:W88)</f>
        <v>0</v>
      </c>
      <c r="X89" s="233">
        <f t="shared" si="113"/>
        <v>0</v>
      </c>
      <c r="Y89" s="290"/>
      <c r="Z89" s="45">
        <f>SUM(Z73:Z88)</f>
        <v>0</v>
      </c>
      <c r="AA89" s="290"/>
      <c r="AB89" s="291">
        <f>SUM(AB73:AB88)</f>
        <v>0</v>
      </c>
      <c r="AC89" s="290"/>
      <c r="AD89" s="291">
        <f>SUM(AD73:AD88)</f>
        <v>0</v>
      </c>
      <c r="AE89" s="290"/>
      <c r="AF89" s="291">
        <f>SUM(AF73:AF88)</f>
        <v>0</v>
      </c>
      <c r="AG89" s="290"/>
      <c r="AH89" s="291">
        <f>SUM(AH73:AH88)</f>
        <v>0</v>
      </c>
      <c r="AI89" s="272">
        <f>SUM(AI73:AI88)</f>
        <v>0</v>
      </c>
      <c r="AJ89" s="527">
        <f>SUM(AJ73:AK88)</f>
        <v>0</v>
      </c>
      <c r="AK89" s="546"/>
      <c r="AL89" s="527">
        <f>SUM(AL73:AM88)</f>
        <v>0</v>
      </c>
      <c r="AM89" s="546"/>
      <c r="AN89" s="527">
        <f>SUM(AN73:AO88)</f>
        <v>0</v>
      </c>
      <c r="AO89" s="546"/>
      <c r="AP89" s="527">
        <f>SUM(AP73:AQ88)</f>
        <v>0</v>
      </c>
      <c r="AQ89" s="546"/>
      <c r="AR89" s="527">
        <f>SUM(AR73:AS88)</f>
        <v>0</v>
      </c>
      <c r="AS89" s="546"/>
      <c r="AT89" s="293">
        <f t="shared" si="125"/>
        <v>0</v>
      </c>
      <c r="AU89" s="42"/>
      <c r="AV89" s="42"/>
      <c r="AW89" s="42"/>
      <c r="AX89" s="42"/>
      <c r="AY89" s="42"/>
      <c r="AZ89" s="42"/>
      <c r="BA89" s="42"/>
      <c r="BB89" s="42"/>
      <c r="BC89" s="42"/>
      <c r="BD89" s="42"/>
    </row>
    <row r="90" spans="1:56" ht="15" thickTop="1" x14ac:dyDescent="0.3">
      <c r="A90" s="185" t="s">
        <v>50</v>
      </c>
      <c r="B90" s="486" t="s">
        <v>39</v>
      </c>
      <c r="C90" s="486"/>
      <c r="D90" s="486"/>
      <c r="E90" s="486"/>
      <c r="F90" s="419" t="s">
        <v>46</v>
      </c>
      <c r="G90" s="419"/>
      <c r="H90" s="419"/>
      <c r="I90" s="419"/>
      <c r="J90" s="419"/>
      <c r="K90" s="183"/>
      <c r="L90" s="183"/>
      <c r="M90" s="191"/>
      <c r="N90" s="397"/>
      <c r="O90" s="398"/>
      <c r="P90" s="397"/>
      <c r="Q90" s="398"/>
      <c r="R90" s="397"/>
      <c r="S90" s="398"/>
      <c r="T90" s="397"/>
      <c r="U90" s="398"/>
      <c r="V90" s="397"/>
      <c r="W90" s="398"/>
      <c r="X90" s="190"/>
      <c r="Y90" s="502"/>
      <c r="Z90" s="503"/>
      <c r="AA90" s="502"/>
      <c r="AB90" s="503"/>
      <c r="AC90" s="502"/>
      <c r="AD90" s="503"/>
      <c r="AE90" s="502"/>
      <c r="AF90" s="503"/>
      <c r="AG90" s="502"/>
      <c r="AH90" s="503"/>
      <c r="AI90" s="248"/>
      <c r="AJ90" s="502"/>
      <c r="AK90" s="503"/>
      <c r="AL90" s="502"/>
      <c r="AM90" s="503"/>
      <c r="AN90" s="502"/>
      <c r="AO90" s="503"/>
      <c r="AP90" s="502"/>
      <c r="AQ90" s="503"/>
      <c r="AR90" s="502"/>
      <c r="AS90" s="503"/>
      <c r="AT90" s="14"/>
      <c r="AU90" s="42"/>
      <c r="AV90" s="42"/>
      <c r="AW90" s="42"/>
      <c r="AX90" s="42"/>
      <c r="AY90" s="42"/>
      <c r="AZ90" s="42"/>
      <c r="BA90" s="42"/>
      <c r="BB90" s="42"/>
      <c r="BC90" s="42"/>
      <c r="BD90" s="42"/>
    </row>
    <row r="91" spans="1:56" x14ac:dyDescent="0.3">
      <c r="A91" s="183" t="s">
        <v>124</v>
      </c>
      <c r="B91" s="411"/>
      <c r="C91" s="411"/>
      <c r="D91" s="411"/>
      <c r="E91" s="411"/>
      <c r="F91" s="183"/>
      <c r="G91" s="183"/>
      <c r="H91" s="183"/>
      <c r="I91" s="183"/>
      <c r="J91" s="183"/>
      <c r="K91" s="183"/>
      <c r="L91" s="32"/>
      <c r="M91" s="191">
        <f>VLOOKUP(A91,Tables!D1:E6,2,0)</f>
        <v>0</v>
      </c>
      <c r="N91" s="79"/>
      <c r="O91" s="189">
        <f t="shared" ref="O91:O98" si="127">F91*L91*M91</f>
        <v>0</v>
      </c>
      <c r="P91" s="79"/>
      <c r="Q91" s="189">
        <f t="shared" ref="Q91:Q98" si="128">G91*L91*(M91^2)</f>
        <v>0</v>
      </c>
      <c r="R91" s="79"/>
      <c r="S91" s="189">
        <f t="shared" ref="S91:S98" si="129">H91*L91*(M91^3)</f>
        <v>0</v>
      </c>
      <c r="T91" s="79"/>
      <c r="U91" s="189">
        <f t="shared" ref="U91:U98" si="130">I91*L91*(M91^4)</f>
        <v>0</v>
      </c>
      <c r="V91" s="79"/>
      <c r="W91" s="189">
        <f t="shared" ref="W91:W98" si="131">J91*L91*(M91^5)</f>
        <v>0</v>
      </c>
      <c r="X91" s="188">
        <f t="shared" ref="X91:X99" si="132">SUM(W91,U91,S91,Q91,O91)</f>
        <v>0</v>
      </c>
      <c r="Y91" s="245"/>
      <c r="Z91" s="251">
        <f>F91*L91*M91</f>
        <v>0</v>
      </c>
      <c r="AA91" s="245"/>
      <c r="AB91" s="251">
        <f>G91*L91*(M91^2)</f>
        <v>0</v>
      </c>
      <c r="AC91" s="245"/>
      <c r="AD91" s="251">
        <f>H91*L91*(M91^3)</f>
        <v>0</v>
      </c>
      <c r="AE91" s="245"/>
      <c r="AF91" s="251">
        <f>I91*L91*(M91^4)</f>
        <v>0</v>
      </c>
      <c r="AG91" s="245"/>
      <c r="AH91" s="251">
        <f>J91*L91*(M91^5)</f>
        <v>0</v>
      </c>
      <c r="AI91" s="253">
        <f>SUM(Z91,AB91,AD91,AF91,AH91)</f>
        <v>0</v>
      </c>
      <c r="AJ91" s="544">
        <f>F91*L91*M91</f>
        <v>0</v>
      </c>
      <c r="AK91" s="545"/>
      <c r="AL91" s="544">
        <f>G91*L91*(M91^2)</f>
        <v>0</v>
      </c>
      <c r="AM91" s="545"/>
      <c r="AN91" s="544">
        <f>H91*L91*(M91^3)</f>
        <v>0</v>
      </c>
      <c r="AO91" s="545"/>
      <c r="AP91" s="544">
        <f>I91*L91*(M91^4)</f>
        <v>0</v>
      </c>
      <c r="AQ91" s="545"/>
      <c r="AR91" s="544">
        <f>J91*L91*(M91^5)</f>
        <v>0</v>
      </c>
      <c r="AS91" s="545"/>
      <c r="AT91" s="308">
        <f>SUM(AJ91:AS91)</f>
        <v>0</v>
      </c>
      <c r="AU91" s="42"/>
      <c r="AV91" s="42"/>
      <c r="AW91" s="42"/>
      <c r="AX91" s="42"/>
      <c r="AY91" s="42"/>
      <c r="AZ91" s="42"/>
      <c r="BA91" s="42"/>
      <c r="BB91" s="42"/>
      <c r="BC91" s="42"/>
      <c r="BD91" s="42"/>
    </row>
    <row r="92" spans="1:56" x14ac:dyDescent="0.3">
      <c r="A92" s="183" t="s">
        <v>124</v>
      </c>
      <c r="B92" s="411"/>
      <c r="C92" s="411"/>
      <c r="D92" s="411"/>
      <c r="E92" s="411"/>
      <c r="F92" s="183"/>
      <c r="G92" s="183"/>
      <c r="H92" s="183"/>
      <c r="I92" s="183"/>
      <c r="J92" s="183"/>
      <c r="K92" s="183"/>
      <c r="L92" s="32"/>
      <c r="M92" s="191">
        <f>VLOOKUP(A92,Tables!D1:E6,2,0)</f>
        <v>0</v>
      </c>
      <c r="N92" s="79"/>
      <c r="O92" s="189">
        <f t="shared" si="127"/>
        <v>0</v>
      </c>
      <c r="P92" s="79"/>
      <c r="Q92" s="189">
        <f t="shared" si="128"/>
        <v>0</v>
      </c>
      <c r="R92" s="79"/>
      <c r="S92" s="189">
        <f t="shared" si="129"/>
        <v>0</v>
      </c>
      <c r="T92" s="79"/>
      <c r="U92" s="189">
        <f t="shared" si="130"/>
        <v>0</v>
      </c>
      <c r="V92" s="79"/>
      <c r="W92" s="189">
        <f t="shared" si="131"/>
        <v>0</v>
      </c>
      <c r="X92" s="188">
        <f t="shared" si="132"/>
        <v>0</v>
      </c>
      <c r="Y92" s="245"/>
      <c r="Z92" s="251">
        <f t="shared" ref="Z92:Z98" si="133">F92*L92*M92</f>
        <v>0</v>
      </c>
      <c r="AA92" s="245"/>
      <c r="AB92" s="251">
        <f t="shared" ref="AB92:AB98" si="134">G92*L92*(M92^2)</f>
        <v>0</v>
      </c>
      <c r="AC92" s="245"/>
      <c r="AD92" s="251">
        <f t="shared" ref="AD92:AD98" si="135">H92*L92*(M92^3)</f>
        <v>0</v>
      </c>
      <c r="AE92" s="245"/>
      <c r="AF92" s="251">
        <f t="shared" ref="AF92:AF98" si="136">I92*L92*(M92^4)</f>
        <v>0</v>
      </c>
      <c r="AG92" s="245"/>
      <c r="AH92" s="251">
        <f t="shared" ref="AH92:AH98" si="137">J92*L92*(M92^5)</f>
        <v>0</v>
      </c>
      <c r="AI92" s="253">
        <f t="shared" ref="AI92:AI98" si="138">SUM(Z92,AB92,AD92,AF92,AH92)</f>
        <v>0</v>
      </c>
      <c r="AJ92" s="544">
        <f t="shared" ref="AJ92:AJ98" si="139">F92*L92*M92</f>
        <v>0</v>
      </c>
      <c r="AK92" s="545"/>
      <c r="AL92" s="544">
        <f t="shared" ref="AL92:AL98" si="140">G92*L92*(M92^2)</f>
        <v>0</v>
      </c>
      <c r="AM92" s="545"/>
      <c r="AN92" s="544">
        <f t="shared" ref="AN92:AN98" si="141">H92*L92*(M92^3)</f>
        <v>0</v>
      </c>
      <c r="AO92" s="545"/>
      <c r="AP92" s="544">
        <f t="shared" ref="AP92:AP98" si="142">I92*L92*(M92^4)</f>
        <v>0</v>
      </c>
      <c r="AQ92" s="545"/>
      <c r="AR92" s="544">
        <f t="shared" ref="AR92:AR98" si="143">J92*L92*(M92^5)</f>
        <v>0</v>
      </c>
      <c r="AS92" s="545"/>
      <c r="AT92" s="308">
        <f t="shared" ref="AT92:AT99" si="144">SUM(AJ92:AS92)</f>
        <v>0</v>
      </c>
      <c r="AU92" s="42"/>
      <c r="AV92" s="42"/>
      <c r="AW92" s="42"/>
      <c r="AX92" s="42"/>
      <c r="AY92" s="42"/>
      <c r="AZ92" s="42"/>
      <c r="BA92" s="42"/>
      <c r="BB92" s="42"/>
      <c r="BC92" s="42"/>
      <c r="BD92" s="42"/>
    </row>
    <row r="93" spans="1:56" x14ac:dyDescent="0.3">
      <c r="A93" s="183" t="s">
        <v>124</v>
      </c>
      <c r="B93" s="411"/>
      <c r="C93" s="411"/>
      <c r="D93" s="411"/>
      <c r="E93" s="411"/>
      <c r="F93" s="183"/>
      <c r="G93" s="183"/>
      <c r="H93" s="183"/>
      <c r="I93" s="183"/>
      <c r="J93" s="183"/>
      <c r="K93" s="190"/>
      <c r="L93" s="32"/>
      <c r="M93" s="191">
        <f>VLOOKUP(A93,Tables!D1:E6,2,0)</f>
        <v>0</v>
      </c>
      <c r="N93" s="79"/>
      <c r="O93" s="189">
        <f t="shared" si="127"/>
        <v>0</v>
      </c>
      <c r="P93" s="79"/>
      <c r="Q93" s="189">
        <f t="shared" si="128"/>
        <v>0</v>
      </c>
      <c r="R93" s="79"/>
      <c r="S93" s="189">
        <f t="shared" si="129"/>
        <v>0</v>
      </c>
      <c r="T93" s="79"/>
      <c r="U93" s="189">
        <f t="shared" si="130"/>
        <v>0</v>
      </c>
      <c r="V93" s="79"/>
      <c r="W93" s="189">
        <f t="shared" si="131"/>
        <v>0</v>
      </c>
      <c r="X93" s="188">
        <f t="shared" si="132"/>
        <v>0</v>
      </c>
      <c r="Y93" s="245"/>
      <c r="Z93" s="251">
        <f t="shared" si="133"/>
        <v>0</v>
      </c>
      <c r="AA93" s="245"/>
      <c r="AB93" s="251">
        <f t="shared" si="134"/>
        <v>0</v>
      </c>
      <c r="AC93" s="245"/>
      <c r="AD93" s="251">
        <f t="shared" si="135"/>
        <v>0</v>
      </c>
      <c r="AE93" s="245"/>
      <c r="AF93" s="251">
        <f t="shared" si="136"/>
        <v>0</v>
      </c>
      <c r="AG93" s="245"/>
      <c r="AH93" s="251">
        <f t="shared" si="137"/>
        <v>0</v>
      </c>
      <c r="AI93" s="253">
        <f t="shared" si="138"/>
        <v>0</v>
      </c>
      <c r="AJ93" s="544">
        <f t="shared" si="139"/>
        <v>0</v>
      </c>
      <c r="AK93" s="545"/>
      <c r="AL93" s="544">
        <f t="shared" si="140"/>
        <v>0</v>
      </c>
      <c r="AM93" s="545"/>
      <c r="AN93" s="544">
        <f t="shared" si="141"/>
        <v>0</v>
      </c>
      <c r="AO93" s="545"/>
      <c r="AP93" s="544">
        <f t="shared" si="142"/>
        <v>0</v>
      </c>
      <c r="AQ93" s="545"/>
      <c r="AR93" s="544">
        <f t="shared" si="143"/>
        <v>0</v>
      </c>
      <c r="AS93" s="545"/>
      <c r="AT93" s="308">
        <f t="shared" si="144"/>
        <v>0</v>
      </c>
      <c r="AU93" s="42"/>
      <c r="AV93" s="42"/>
      <c r="AW93" s="42"/>
      <c r="AX93" s="42"/>
      <c r="AY93" s="42"/>
      <c r="AZ93" s="42"/>
      <c r="BA93" s="42"/>
      <c r="BB93" s="42"/>
      <c r="BC93" s="42"/>
      <c r="BD93" s="42"/>
    </row>
    <row r="94" spans="1:56" x14ac:dyDescent="0.3">
      <c r="A94" s="183" t="s">
        <v>124</v>
      </c>
      <c r="B94" s="411"/>
      <c r="C94" s="411"/>
      <c r="D94" s="411"/>
      <c r="E94" s="411"/>
      <c r="F94" s="183"/>
      <c r="G94" s="183"/>
      <c r="H94" s="183"/>
      <c r="I94" s="183"/>
      <c r="J94" s="183"/>
      <c r="K94" s="190"/>
      <c r="L94" s="32"/>
      <c r="M94" s="191">
        <f>VLOOKUP(A94,Tables!D1:E6,2,0)</f>
        <v>0</v>
      </c>
      <c r="N94" s="79"/>
      <c r="O94" s="189">
        <f t="shared" si="127"/>
        <v>0</v>
      </c>
      <c r="P94" s="79"/>
      <c r="Q94" s="189">
        <f t="shared" si="128"/>
        <v>0</v>
      </c>
      <c r="R94" s="79"/>
      <c r="S94" s="189">
        <f t="shared" si="129"/>
        <v>0</v>
      </c>
      <c r="T94" s="79"/>
      <c r="U94" s="189">
        <f t="shared" si="130"/>
        <v>0</v>
      </c>
      <c r="V94" s="79"/>
      <c r="W94" s="189">
        <f t="shared" si="131"/>
        <v>0</v>
      </c>
      <c r="X94" s="188">
        <f t="shared" si="132"/>
        <v>0</v>
      </c>
      <c r="Y94" s="245"/>
      <c r="Z94" s="251">
        <f t="shared" si="133"/>
        <v>0</v>
      </c>
      <c r="AA94" s="245"/>
      <c r="AB94" s="251">
        <f t="shared" si="134"/>
        <v>0</v>
      </c>
      <c r="AC94" s="245"/>
      <c r="AD94" s="251">
        <f t="shared" si="135"/>
        <v>0</v>
      </c>
      <c r="AE94" s="245"/>
      <c r="AF94" s="251">
        <f t="shared" si="136"/>
        <v>0</v>
      </c>
      <c r="AG94" s="245"/>
      <c r="AH94" s="251">
        <f t="shared" si="137"/>
        <v>0</v>
      </c>
      <c r="AI94" s="253">
        <f t="shared" si="138"/>
        <v>0</v>
      </c>
      <c r="AJ94" s="544">
        <f t="shared" si="139"/>
        <v>0</v>
      </c>
      <c r="AK94" s="545"/>
      <c r="AL94" s="544">
        <f t="shared" si="140"/>
        <v>0</v>
      </c>
      <c r="AM94" s="545"/>
      <c r="AN94" s="544">
        <f t="shared" si="141"/>
        <v>0</v>
      </c>
      <c r="AO94" s="545"/>
      <c r="AP94" s="544">
        <f t="shared" si="142"/>
        <v>0</v>
      </c>
      <c r="AQ94" s="545"/>
      <c r="AR94" s="544">
        <f t="shared" si="143"/>
        <v>0</v>
      </c>
      <c r="AS94" s="545"/>
      <c r="AT94" s="308">
        <f t="shared" si="144"/>
        <v>0</v>
      </c>
      <c r="AU94" s="42"/>
      <c r="AV94" s="42"/>
      <c r="AW94" s="42"/>
      <c r="AX94" s="42"/>
      <c r="AY94" s="42"/>
      <c r="AZ94" s="42"/>
      <c r="BA94" s="42"/>
      <c r="BB94" s="42"/>
      <c r="BC94" s="42"/>
      <c r="BD94" s="42"/>
    </row>
    <row r="95" spans="1:56" x14ac:dyDescent="0.3">
      <c r="A95" s="183" t="s">
        <v>124</v>
      </c>
      <c r="B95" s="411"/>
      <c r="C95" s="411"/>
      <c r="D95" s="411"/>
      <c r="E95" s="411"/>
      <c r="F95" s="183"/>
      <c r="G95" s="183"/>
      <c r="H95" s="183"/>
      <c r="I95" s="183"/>
      <c r="J95" s="183"/>
      <c r="K95" s="183"/>
      <c r="L95" s="32"/>
      <c r="M95" s="191">
        <f>VLOOKUP(A95,Tables!D1:E6,2,0)</f>
        <v>0</v>
      </c>
      <c r="N95" s="79"/>
      <c r="O95" s="189">
        <f t="shared" si="127"/>
        <v>0</v>
      </c>
      <c r="P95" s="79"/>
      <c r="Q95" s="189">
        <f t="shared" si="128"/>
        <v>0</v>
      </c>
      <c r="R95" s="79"/>
      <c r="S95" s="189">
        <f t="shared" si="129"/>
        <v>0</v>
      </c>
      <c r="T95" s="79"/>
      <c r="U95" s="189">
        <f t="shared" si="130"/>
        <v>0</v>
      </c>
      <c r="V95" s="79"/>
      <c r="W95" s="189">
        <f t="shared" si="131"/>
        <v>0</v>
      </c>
      <c r="X95" s="188">
        <f t="shared" si="132"/>
        <v>0</v>
      </c>
      <c r="Y95" s="245"/>
      <c r="Z95" s="251">
        <f t="shared" si="133"/>
        <v>0</v>
      </c>
      <c r="AA95" s="245"/>
      <c r="AB95" s="251">
        <f t="shared" si="134"/>
        <v>0</v>
      </c>
      <c r="AC95" s="245"/>
      <c r="AD95" s="251">
        <f t="shared" si="135"/>
        <v>0</v>
      </c>
      <c r="AE95" s="245"/>
      <c r="AF95" s="251">
        <f t="shared" si="136"/>
        <v>0</v>
      </c>
      <c r="AG95" s="245"/>
      <c r="AH95" s="251">
        <f t="shared" si="137"/>
        <v>0</v>
      </c>
      <c r="AI95" s="253">
        <f t="shared" si="138"/>
        <v>0</v>
      </c>
      <c r="AJ95" s="544">
        <f t="shared" si="139"/>
        <v>0</v>
      </c>
      <c r="AK95" s="545"/>
      <c r="AL95" s="544">
        <f t="shared" si="140"/>
        <v>0</v>
      </c>
      <c r="AM95" s="545"/>
      <c r="AN95" s="544">
        <f t="shared" si="141"/>
        <v>0</v>
      </c>
      <c r="AO95" s="545"/>
      <c r="AP95" s="544">
        <f t="shared" si="142"/>
        <v>0</v>
      </c>
      <c r="AQ95" s="545"/>
      <c r="AR95" s="544">
        <f t="shared" si="143"/>
        <v>0</v>
      </c>
      <c r="AS95" s="545"/>
      <c r="AT95" s="308">
        <f t="shared" si="144"/>
        <v>0</v>
      </c>
      <c r="AU95" s="42"/>
      <c r="AV95" s="42"/>
      <c r="AW95" s="42"/>
      <c r="AX95" s="42"/>
      <c r="AY95" s="42"/>
      <c r="AZ95" s="42"/>
      <c r="BA95" s="42"/>
      <c r="BB95" s="42"/>
      <c r="BC95" s="42"/>
      <c r="BD95" s="42"/>
    </row>
    <row r="96" spans="1:56" x14ac:dyDescent="0.3">
      <c r="A96" s="183" t="s">
        <v>124</v>
      </c>
      <c r="B96" s="411"/>
      <c r="C96" s="411"/>
      <c r="D96" s="411"/>
      <c r="E96" s="411"/>
      <c r="F96" s="183"/>
      <c r="G96" s="183"/>
      <c r="H96" s="183"/>
      <c r="I96" s="183"/>
      <c r="J96" s="183"/>
      <c r="K96" s="183"/>
      <c r="L96" s="32"/>
      <c r="M96" s="191">
        <f>VLOOKUP(A96,Tables!D1:E6,2,0)</f>
        <v>0</v>
      </c>
      <c r="N96" s="79"/>
      <c r="O96" s="189">
        <f t="shared" si="127"/>
        <v>0</v>
      </c>
      <c r="P96" s="79"/>
      <c r="Q96" s="189">
        <f t="shared" si="128"/>
        <v>0</v>
      </c>
      <c r="R96" s="79"/>
      <c r="S96" s="189">
        <f t="shared" si="129"/>
        <v>0</v>
      </c>
      <c r="T96" s="79"/>
      <c r="U96" s="189">
        <f t="shared" si="130"/>
        <v>0</v>
      </c>
      <c r="V96" s="79"/>
      <c r="W96" s="189">
        <f t="shared" si="131"/>
        <v>0</v>
      </c>
      <c r="X96" s="188">
        <f t="shared" si="132"/>
        <v>0</v>
      </c>
      <c r="Y96" s="245"/>
      <c r="Z96" s="251">
        <f t="shared" si="133"/>
        <v>0</v>
      </c>
      <c r="AA96" s="245"/>
      <c r="AB96" s="251">
        <f t="shared" si="134"/>
        <v>0</v>
      </c>
      <c r="AC96" s="245"/>
      <c r="AD96" s="251">
        <f t="shared" si="135"/>
        <v>0</v>
      </c>
      <c r="AE96" s="245"/>
      <c r="AF96" s="251">
        <f t="shared" si="136"/>
        <v>0</v>
      </c>
      <c r="AG96" s="245"/>
      <c r="AH96" s="251">
        <f t="shared" si="137"/>
        <v>0</v>
      </c>
      <c r="AI96" s="253">
        <f t="shared" si="138"/>
        <v>0</v>
      </c>
      <c r="AJ96" s="544">
        <f t="shared" si="139"/>
        <v>0</v>
      </c>
      <c r="AK96" s="545"/>
      <c r="AL96" s="544">
        <f t="shared" si="140"/>
        <v>0</v>
      </c>
      <c r="AM96" s="545"/>
      <c r="AN96" s="544">
        <f t="shared" si="141"/>
        <v>0</v>
      </c>
      <c r="AO96" s="545"/>
      <c r="AP96" s="544">
        <f t="shared" si="142"/>
        <v>0</v>
      </c>
      <c r="AQ96" s="545"/>
      <c r="AR96" s="544">
        <f t="shared" si="143"/>
        <v>0</v>
      </c>
      <c r="AS96" s="545"/>
      <c r="AT96" s="308">
        <f t="shared" si="144"/>
        <v>0</v>
      </c>
      <c r="AU96" s="42"/>
      <c r="AV96" s="42"/>
      <c r="AW96" s="42"/>
      <c r="AX96" s="42"/>
      <c r="AY96" s="42"/>
      <c r="AZ96" s="42"/>
      <c r="BA96" s="42"/>
      <c r="BB96" s="42"/>
      <c r="BC96" s="42"/>
      <c r="BD96" s="42"/>
    </row>
    <row r="97" spans="1:56" x14ac:dyDescent="0.3">
      <c r="A97" s="183" t="s">
        <v>124</v>
      </c>
      <c r="B97" s="411"/>
      <c r="C97" s="411"/>
      <c r="D97" s="411"/>
      <c r="E97" s="411"/>
      <c r="F97" s="183"/>
      <c r="G97" s="183"/>
      <c r="H97" s="183"/>
      <c r="I97" s="183"/>
      <c r="J97" s="183"/>
      <c r="K97" s="183"/>
      <c r="L97" s="32"/>
      <c r="M97" s="191">
        <f>VLOOKUP(A97,Tables!D1:E6,2,0)</f>
        <v>0</v>
      </c>
      <c r="N97" s="79"/>
      <c r="O97" s="189">
        <f t="shared" si="127"/>
        <v>0</v>
      </c>
      <c r="P97" s="79"/>
      <c r="Q97" s="189">
        <f t="shared" si="128"/>
        <v>0</v>
      </c>
      <c r="R97" s="79"/>
      <c r="S97" s="189">
        <f t="shared" si="129"/>
        <v>0</v>
      </c>
      <c r="T97" s="79"/>
      <c r="U97" s="189">
        <f t="shared" si="130"/>
        <v>0</v>
      </c>
      <c r="V97" s="79"/>
      <c r="W97" s="189">
        <f t="shared" si="131"/>
        <v>0</v>
      </c>
      <c r="X97" s="188">
        <f t="shared" si="132"/>
        <v>0</v>
      </c>
      <c r="Y97" s="245"/>
      <c r="Z97" s="251">
        <f t="shared" si="133"/>
        <v>0</v>
      </c>
      <c r="AA97" s="245"/>
      <c r="AB97" s="251">
        <f t="shared" si="134"/>
        <v>0</v>
      </c>
      <c r="AC97" s="245"/>
      <c r="AD97" s="251">
        <f t="shared" si="135"/>
        <v>0</v>
      </c>
      <c r="AE97" s="245"/>
      <c r="AF97" s="251">
        <f t="shared" si="136"/>
        <v>0</v>
      </c>
      <c r="AG97" s="245"/>
      <c r="AH97" s="251">
        <f t="shared" si="137"/>
        <v>0</v>
      </c>
      <c r="AI97" s="253">
        <f t="shared" si="138"/>
        <v>0</v>
      </c>
      <c r="AJ97" s="544">
        <f t="shared" si="139"/>
        <v>0</v>
      </c>
      <c r="AK97" s="545"/>
      <c r="AL97" s="544">
        <f t="shared" si="140"/>
        <v>0</v>
      </c>
      <c r="AM97" s="545"/>
      <c r="AN97" s="544">
        <f t="shared" si="141"/>
        <v>0</v>
      </c>
      <c r="AO97" s="545"/>
      <c r="AP97" s="544">
        <f t="shared" si="142"/>
        <v>0</v>
      </c>
      <c r="AQ97" s="545"/>
      <c r="AR97" s="544">
        <f t="shared" si="143"/>
        <v>0</v>
      </c>
      <c r="AS97" s="545"/>
      <c r="AT97" s="308">
        <f t="shared" si="144"/>
        <v>0</v>
      </c>
      <c r="AU97" s="42"/>
      <c r="AV97" s="42"/>
      <c r="AW97" s="42"/>
      <c r="AX97" s="42"/>
      <c r="AY97" s="42"/>
      <c r="AZ97" s="42"/>
      <c r="BA97" s="42"/>
      <c r="BB97" s="42"/>
      <c r="BC97" s="42"/>
      <c r="BD97" s="42"/>
    </row>
    <row r="98" spans="1:56" s="6" customFormat="1" ht="15" thickBot="1" x14ac:dyDescent="0.35">
      <c r="A98" s="183" t="s">
        <v>124</v>
      </c>
      <c r="B98" s="420"/>
      <c r="C98" s="420"/>
      <c r="D98" s="420"/>
      <c r="E98" s="420"/>
      <c r="F98" s="184"/>
      <c r="G98" s="184"/>
      <c r="H98" s="184"/>
      <c r="I98" s="184"/>
      <c r="J98" s="184"/>
      <c r="K98" s="184"/>
      <c r="L98" s="33"/>
      <c r="M98" s="191">
        <f>VLOOKUP(A98,Tables!D1:E6,2,0)</f>
        <v>0</v>
      </c>
      <c r="N98" s="93"/>
      <c r="O98" s="94">
        <f t="shared" si="127"/>
        <v>0</v>
      </c>
      <c r="P98" s="93"/>
      <c r="Q98" s="94">
        <f t="shared" si="128"/>
        <v>0</v>
      </c>
      <c r="R98" s="93"/>
      <c r="S98" s="94">
        <f t="shared" si="129"/>
        <v>0</v>
      </c>
      <c r="T98" s="93"/>
      <c r="U98" s="94">
        <f t="shared" si="130"/>
        <v>0</v>
      </c>
      <c r="V98" s="93"/>
      <c r="W98" s="94">
        <f t="shared" si="131"/>
        <v>0</v>
      </c>
      <c r="X98" s="238">
        <f t="shared" si="132"/>
        <v>0</v>
      </c>
      <c r="Y98" s="250"/>
      <c r="Z98" s="252">
        <f t="shared" si="133"/>
        <v>0</v>
      </c>
      <c r="AA98" s="250"/>
      <c r="AB98" s="252">
        <f t="shared" si="134"/>
        <v>0</v>
      </c>
      <c r="AC98" s="250"/>
      <c r="AD98" s="252">
        <f t="shared" si="135"/>
        <v>0</v>
      </c>
      <c r="AE98" s="250"/>
      <c r="AF98" s="252">
        <f t="shared" si="136"/>
        <v>0</v>
      </c>
      <c r="AG98" s="250"/>
      <c r="AH98" s="252">
        <f t="shared" si="137"/>
        <v>0</v>
      </c>
      <c r="AI98" s="254">
        <f t="shared" si="138"/>
        <v>0</v>
      </c>
      <c r="AJ98" s="544">
        <f t="shared" si="139"/>
        <v>0</v>
      </c>
      <c r="AK98" s="545"/>
      <c r="AL98" s="544">
        <f t="shared" si="140"/>
        <v>0</v>
      </c>
      <c r="AM98" s="545"/>
      <c r="AN98" s="544">
        <f t="shared" si="141"/>
        <v>0</v>
      </c>
      <c r="AO98" s="545"/>
      <c r="AP98" s="544">
        <f t="shared" si="142"/>
        <v>0</v>
      </c>
      <c r="AQ98" s="545"/>
      <c r="AR98" s="544">
        <f t="shared" si="143"/>
        <v>0</v>
      </c>
      <c r="AS98" s="545"/>
      <c r="AT98" s="308">
        <f t="shared" si="144"/>
        <v>0</v>
      </c>
      <c r="AU98" s="42"/>
      <c r="AV98" s="42"/>
      <c r="AW98" s="42"/>
      <c r="AX98" s="42"/>
      <c r="AY98" s="42"/>
      <c r="AZ98" s="42"/>
      <c r="BA98" s="42"/>
      <c r="BB98" s="42"/>
      <c r="BC98" s="42"/>
      <c r="BD98" s="42"/>
    </row>
    <row r="99" spans="1:56" ht="15" thickBot="1" x14ac:dyDescent="0.35">
      <c r="A99" s="374"/>
      <c r="B99" s="374"/>
      <c r="C99" s="374"/>
      <c r="D99" s="374"/>
      <c r="E99" s="374"/>
      <c r="F99" s="374"/>
      <c r="G99" s="374"/>
      <c r="H99" s="374"/>
      <c r="I99" s="374"/>
      <c r="J99" s="374"/>
      <c r="K99" s="374" t="s">
        <v>51</v>
      </c>
      <c r="L99" s="374"/>
      <c r="M99" s="203"/>
      <c r="N99" s="187"/>
      <c r="O99" s="25">
        <f>SUM(O91:O98)</f>
        <v>0</v>
      </c>
      <c r="P99" s="187"/>
      <c r="Q99" s="25">
        <f>SUM(Q91:Q98)</f>
        <v>0</v>
      </c>
      <c r="R99" s="187"/>
      <c r="S99" s="25">
        <f>SUM(S91:S98)</f>
        <v>0</v>
      </c>
      <c r="T99" s="187"/>
      <c r="U99" s="25">
        <f>SUM(U91:U98)</f>
        <v>0</v>
      </c>
      <c r="V99" s="187"/>
      <c r="W99" s="25">
        <f>SUM(W91:W98)</f>
        <v>0</v>
      </c>
      <c r="X99" s="233">
        <f t="shared" si="132"/>
        <v>0</v>
      </c>
      <c r="Y99" s="290"/>
      <c r="Z99" s="291">
        <f>SUM(Z91:Z98)</f>
        <v>0</v>
      </c>
      <c r="AA99" s="290"/>
      <c r="AB99" s="291">
        <f>SUM(AB91:AB98)</f>
        <v>0</v>
      </c>
      <c r="AC99" s="290"/>
      <c r="AD99" s="291">
        <f>SUM(AD91:AD98)</f>
        <v>0</v>
      </c>
      <c r="AE99" s="290"/>
      <c r="AF99" s="291">
        <f>SUM(AF91:AF98)</f>
        <v>0</v>
      </c>
      <c r="AG99" s="290"/>
      <c r="AH99" s="291">
        <f>SUM(AH91:AH98)</f>
        <v>0</v>
      </c>
      <c r="AI99" s="272">
        <f>SUM(AI91:AI98)</f>
        <v>0</v>
      </c>
      <c r="AJ99" s="527">
        <f>SUM(AJ91:AK98)</f>
        <v>0</v>
      </c>
      <c r="AK99" s="546"/>
      <c r="AL99" s="527">
        <f>SUM(AL91:AM98)</f>
        <v>0</v>
      </c>
      <c r="AM99" s="546"/>
      <c r="AN99" s="527">
        <f>SUM(AN91:AO98)</f>
        <v>0</v>
      </c>
      <c r="AO99" s="546"/>
      <c r="AP99" s="527">
        <f>SUM(AP91:AQ98)</f>
        <v>0</v>
      </c>
      <c r="AQ99" s="546"/>
      <c r="AR99" s="527">
        <f>SUM(AR91:AS98)</f>
        <v>0</v>
      </c>
      <c r="AS99" s="546"/>
      <c r="AT99" s="293">
        <f t="shared" si="144"/>
        <v>0</v>
      </c>
      <c r="AU99" s="42"/>
      <c r="AV99" s="42"/>
      <c r="AW99" s="42"/>
      <c r="AX99" s="42"/>
      <c r="AY99" s="42"/>
      <c r="AZ99" s="42"/>
      <c r="BA99" s="42"/>
      <c r="BB99" s="42"/>
      <c r="BC99" s="42"/>
      <c r="BD99" s="42"/>
    </row>
    <row r="100" spans="1:56" ht="15" thickTop="1" x14ac:dyDescent="0.3">
      <c r="A100" s="414"/>
      <c r="B100" s="414"/>
      <c r="C100" s="414"/>
      <c r="D100" s="414"/>
      <c r="E100" s="414"/>
      <c r="F100" s="414"/>
      <c r="G100" s="414"/>
      <c r="H100" s="414"/>
      <c r="I100" s="414"/>
      <c r="J100" s="414"/>
      <c r="K100" s="414"/>
      <c r="L100" s="414"/>
      <c r="M100" s="415"/>
      <c r="N100" s="389"/>
      <c r="O100" s="390"/>
      <c r="P100" s="389"/>
      <c r="Q100" s="390"/>
      <c r="R100" s="389"/>
      <c r="S100" s="390"/>
      <c r="T100" s="389"/>
      <c r="U100" s="390"/>
      <c r="V100" s="389"/>
      <c r="W100" s="390"/>
      <c r="X100" s="239"/>
      <c r="Y100" s="504"/>
      <c r="Z100" s="505"/>
      <c r="AA100" s="504"/>
      <c r="AB100" s="505"/>
      <c r="AC100" s="504"/>
      <c r="AD100" s="505"/>
      <c r="AE100" s="504"/>
      <c r="AF100" s="505"/>
      <c r="AG100" s="504"/>
      <c r="AH100" s="505"/>
      <c r="AI100" s="248"/>
      <c r="AJ100" s="504"/>
      <c r="AK100" s="505"/>
      <c r="AL100" s="504"/>
      <c r="AM100" s="505"/>
      <c r="AN100" s="504"/>
      <c r="AO100" s="505"/>
      <c r="AP100" s="504"/>
      <c r="AQ100" s="505"/>
      <c r="AR100" s="504"/>
      <c r="AS100" s="505"/>
      <c r="AT100" s="14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</row>
    <row r="101" spans="1:56" ht="15" thickBot="1" x14ac:dyDescent="0.35">
      <c r="A101" s="193"/>
      <c r="B101" s="193"/>
      <c r="C101" s="193"/>
      <c r="D101" s="193"/>
      <c r="E101" s="193"/>
      <c r="F101" s="193"/>
      <c r="G101" s="193"/>
      <c r="H101" s="193"/>
      <c r="I101" s="193"/>
      <c r="J101" s="424" t="s">
        <v>52</v>
      </c>
      <c r="K101" s="425"/>
      <c r="L101" s="425"/>
      <c r="M101" s="194"/>
      <c r="N101" s="193"/>
      <c r="O101" s="95">
        <f>O89+O99</f>
        <v>0</v>
      </c>
      <c r="P101" s="193"/>
      <c r="Q101" s="95">
        <f>Q89+Q99</f>
        <v>0</v>
      </c>
      <c r="R101" s="193"/>
      <c r="S101" s="95">
        <f>S89+S99</f>
        <v>0</v>
      </c>
      <c r="T101" s="193"/>
      <c r="U101" s="95">
        <f>U89+U99</f>
        <v>0</v>
      </c>
      <c r="V101" s="193"/>
      <c r="W101" s="95">
        <f>W89+W99</f>
        <v>0</v>
      </c>
      <c r="X101" s="240">
        <f>X89+X99</f>
        <v>0</v>
      </c>
      <c r="Y101" s="284"/>
      <c r="Z101" s="96">
        <f>Z99+Z89</f>
        <v>0</v>
      </c>
      <c r="AA101" s="284"/>
      <c r="AB101" s="96">
        <f>AB89+AB99</f>
        <v>0</v>
      </c>
      <c r="AC101" s="284"/>
      <c r="AD101" s="96">
        <f>AD99+AD89</f>
        <v>0</v>
      </c>
      <c r="AE101" s="284"/>
      <c r="AF101" s="96">
        <f>AF89+AF99</f>
        <v>0</v>
      </c>
      <c r="AG101" s="284"/>
      <c r="AH101" s="96">
        <f>AH89+AH99</f>
        <v>0</v>
      </c>
      <c r="AI101" s="317">
        <f>AI89+AI99</f>
        <v>0</v>
      </c>
      <c r="AJ101" s="570">
        <f>AJ99+AJ89</f>
        <v>0</v>
      </c>
      <c r="AK101" s="575"/>
      <c r="AL101" s="568">
        <f>AL99+AL89</f>
        <v>0</v>
      </c>
      <c r="AM101" s="575"/>
      <c r="AN101" s="580">
        <f>AN99+AN89</f>
        <v>0</v>
      </c>
      <c r="AO101" s="581"/>
      <c r="AP101" s="568">
        <f>AP99+AP89</f>
        <v>0</v>
      </c>
      <c r="AQ101" s="575"/>
      <c r="AR101" s="568">
        <f>AR99+AR89</f>
        <v>0</v>
      </c>
      <c r="AS101" s="575"/>
      <c r="AT101" s="139">
        <f>AT99+AT89</f>
        <v>0</v>
      </c>
    </row>
    <row r="102" spans="1:56" x14ac:dyDescent="0.3">
      <c r="A102" s="541"/>
      <c r="B102" s="541"/>
      <c r="C102" s="541"/>
      <c r="D102" s="541"/>
      <c r="E102" s="541"/>
      <c r="F102" s="541"/>
      <c r="G102" s="541"/>
      <c r="H102" s="541"/>
      <c r="I102" s="541"/>
      <c r="J102" s="541"/>
      <c r="K102" s="541"/>
      <c r="L102" s="541"/>
      <c r="M102" s="396"/>
      <c r="N102" s="395"/>
      <c r="O102" s="396"/>
      <c r="P102" s="395"/>
      <c r="Q102" s="396"/>
      <c r="R102" s="395"/>
      <c r="S102" s="396"/>
      <c r="T102" s="395"/>
      <c r="U102" s="396"/>
      <c r="V102" s="395"/>
      <c r="W102" s="396"/>
      <c r="X102" s="190"/>
      <c r="Y102" s="500"/>
      <c r="Z102" s="412"/>
      <c r="AA102" s="500"/>
      <c r="AB102" s="412"/>
      <c r="AC102" s="500"/>
      <c r="AD102" s="412"/>
      <c r="AE102" s="500"/>
      <c r="AF102" s="412"/>
      <c r="AG102" s="500"/>
      <c r="AH102" s="412"/>
      <c r="AI102" s="248"/>
      <c r="AJ102" s="542"/>
      <c r="AK102" s="543"/>
      <c r="AL102" s="542"/>
      <c r="AM102" s="543"/>
      <c r="AN102" s="542"/>
      <c r="AO102" s="543"/>
      <c r="AP102" s="542"/>
      <c r="AQ102" s="543"/>
      <c r="AR102" s="542"/>
      <c r="AS102" s="543"/>
      <c r="AT102" s="14"/>
    </row>
    <row r="103" spans="1:56" x14ac:dyDescent="0.3">
      <c r="A103" s="419" t="s">
        <v>55</v>
      </c>
      <c r="B103" s="419"/>
      <c r="C103" s="419"/>
      <c r="D103" s="419" t="s">
        <v>39</v>
      </c>
      <c r="E103" s="419"/>
      <c r="F103" s="419"/>
      <c r="G103" s="419"/>
      <c r="H103" s="419"/>
      <c r="I103" s="419"/>
      <c r="J103" s="419"/>
      <c r="K103" s="419"/>
      <c r="L103" s="419"/>
      <c r="M103" s="423"/>
      <c r="N103" s="391"/>
      <c r="O103" s="392"/>
      <c r="P103" s="391"/>
      <c r="Q103" s="392"/>
      <c r="R103" s="391"/>
      <c r="S103" s="392"/>
      <c r="T103" s="391"/>
      <c r="U103" s="392"/>
      <c r="V103" s="391"/>
      <c r="W103" s="392"/>
      <c r="X103" s="106">
        <f t="shared" ref="X103:X118" si="145">SUM(N103:W103)</f>
        <v>0</v>
      </c>
      <c r="Y103" s="510"/>
      <c r="Z103" s="511"/>
      <c r="AA103" s="510"/>
      <c r="AB103" s="511"/>
      <c r="AC103" s="510"/>
      <c r="AD103" s="511"/>
      <c r="AE103" s="510"/>
      <c r="AF103" s="511"/>
      <c r="AG103" s="510"/>
      <c r="AH103" s="511"/>
      <c r="AI103" s="253">
        <f>SUM(Y103:AH103)</f>
        <v>0</v>
      </c>
      <c r="AJ103" s="544"/>
      <c r="AK103" s="567"/>
      <c r="AL103" s="544"/>
      <c r="AM103" s="567"/>
      <c r="AN103" s="544"/>
      <c r="AO103" s="567"/>
      <c r="AP103" s="544"/>
      <c r="AQ103" s="567"/>
      <c r="AR103" s="544"/>
      <c r="AS103" s="567"/>
      <c r="AT103" s="336">
        <f>SUM(AJ103:AS103)</f>
        <v>0</v>
      </c>
    </row>
    <row r="104" spans="1:56" x14ac:dyDescent="0.3">
      <c r="A104" s="411" t="s">
        <v>63</v>
      </c>
      <c r="B104" s="411"/>
      <c r="C104" s="411"/>
      <c r="D104" s="411"/>
      <c r="E104" s="411"/>
      <c r="F104" s="411"/>
      <c r="G104" s="411"/>
      <c r="H104" s="411"/>
      <c r="I104" s="411"/>
      <c r="J104" s="411"/>
      <c r="K104" s="411"/>
      <c r="L104" s="411"/>
      <c r="M104" s="379"/>
      <c r="N104" s="391"/>
      <c r="O104" s="392"/>
      <c r="P104" s="391"/>
      <c r="Q104" s="392"/>
      <c r="R104" s="391"/>
      <c r="S104" s="392"/>
      <c r="T104" s="391"/>
      <c r="U104" s="392"/>
      <c r="V104" s="391"/>
      <c r="W104" s="392"/>
      <c r="X104" s="106">
        <f t="shared" si="145"/>
        <v>0</v>
      </c>
      <c r="Y104" s="510"/>
      <c r="Z104" s="511"/>
      <c r="AA104" s="510"/>
      <c r="AB104" s="511"/>
      <c r="AC104" s="510"/>
      <c r="AD104" s="511"/>
      <c r="AE104" s="510"/>
      <c r="AF104" s="511"/>
      <c r="AG104" s="510"/>
      <c r="AH104" s="511"/>
      <c r="AI104" s="253">
        <f t="shared" ref="AI104:AI118" si="146">SUM(Y104:AH104)</f>
        <v>0</v>
      </c>
      <c r="AJ104" s="544"/>
      <c r="AK104" s="567"/>
      <c r="AL104" s="544"/>
      <c r="AM104" s="567"/>
      <c r="AN104" s="544"/>
      <c r="AO104" s="567"/>
      <c r="AP104" s="544"/>
      <c r="AQ104" s="567"/>
      <c r="AR104" s="544"/>
      <c r="AS104" s="567"/>
      <c r="AT104" s="336">
        <f t="shared" ref="AT104:AT119" si="147">SUM(AJ104:AS104)</f>
        <v>0</v>
      </c>
    </row>
    <row r="105" spans="1:56" x14ac:dyDescent="0.3">
      <c r="A105" s="411" t="s">
        <v>63</v>
      </c>
      <c r="B105" s="411"/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379"/>
      <c r="N105" s="391"/>
      <c r="O105" s="392"/>
      <c r="P105" s="391"/>
      <c r="Q105" s="392"/>
      <c r="R105" s="391"/>
      <c r="S105" s="392"/>
      <c r="T105" s="391"/>
      <c r="U105" s="392"/>
      <c r="V105" s="391"/>
      <c r="W105" s="392"/>
      <c r="X105" s="106">
        <f t="shared" si="145"/>
        <v>0</v>
      </c>
      <c r="Y105" s="510"/>
      <c r="Z105" s="511"/>
      <c r="AA105" s="510"/>
      <c r="AB105" s="511"/>
      <c r="AC105" s="510"/>
      <c r="AD105" s="511"/>
      <c r="AE105" s="510"/>
      <c r="AF105" s="511"/>
      <c r="AG105" s="510"/>
      <c r="AH105" s="511"/>
      <c r="AI105" s="253">
        <f t="shared" si="146"/>
        <v>0</v>
      </c>
      <c r="AJ105" s="544"/>
      <c r="AK105" s="567"/>
      <c r="AL105" s="544"/>
      <c r="AM105" s="567"/>
      <c r="AN105" s="544"/>
      <c r="AO105" s="567"/>
      <c r="AP105" s="544"/>
      <c r="AQ105" s="567"/>
      <c r="AR105" s="544"/>
      <c r="AS105" s="567"/>
      <c r="AT105" s="336">
        <f t="shared" si="147"/>
        <v>0</v>
      </c>
    </row>
    <row r="106" spans="1:56" x14ac:dyDescent="0.3">
      <c r="A106" s="411" t="s">
        <v>63</v>
      </c>
      <c r="B106" s="411"/>
      <c r="C106" s="411"/>
      <c r="D106" s="411"/>
      <c r="E106" s="411"/>
      <c r="F106" s="411"/>
      <c r="G106" s="411"/>
      <c r="H106" s="411"/>
      <c r="I106" s="411"/>
      <c r="J106" s="411"/>
      <c r="K106" s="411"/>
      <c r="L106" s="411"/>
      <c r="M106" s="379"/>
      <c r="N106" s="391"/>
      <c r="O106" s="392"/>
      <c r="P106" s="391"/>
      <c r="Q106" s="392"/>
      <c r="R106" s="391"/>
      <c r="S106" s="392"/>
      <c r="T106" s="391"/>
      <c r="U106" s="392"/>
      <c r="V106" s="391"/>
      <c r="W106" s="392"/>
      <c r="X106" s="106">
        <f t="shared" si="145"/>
        <v>0</v>
      </c>
      <c r="Y106" s="510"/>
      <c r="Z106" s="511"/>
      <c r="AA106" s="510"/>
      <c r="AB106" s="511"/>
      <c r="AC106" s="510"/>
      <c r="AD106" s="511"/>
      <c r="AE106" s="510"/>
      <c r="AF106" s="511"/>
      <c r="AG106" s="510"/>
      <c r="AH106" s="511"/>
      <c r="AI106" s="253">
        <f t="shared" si="146"/>
        <v>0</v>
      </c>
      <c r="AJ106" s="544"/>
      <c r="AK106" s="567"/>
      <c r="AL106" s="544"/>
      <c r="AM106" s="567"/>
      <c r="AN106" s="544"/>
      <c r="AO106" s="567"/>
      <c r="AP106" s="544"/>
      <c r="AQ106" s="567"/>
      <c r="AR106" s="544"/>
      <c r="AS106" s="567"/>
      <c r="AT106" s="336">
        <f t="shared" si="147"/>
        <v>0</v>
      </c>
    </row>
    <row r="107" spans="1:56" x14ac:dyDescent="0.3">
      <c r="A107" s="411" t="s">
        <v>63</v>
      </c>
      <c r="B107" s="411"/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379"/>
      <c r="N107" s="391"/>
      <c r="O107" s="392"/>
      <c r="P107" s="391"/>
      <c r="Q107" s="392"/>
      <c r="R107" s="391"/>
      <c r="S107" s="392"/>
      <c r="T107" s="391"/>
      <c r="U107" s="392"/>
      <c r="V107" s="391"/>
      <c r="W107" s="392"/>
      <c r="X107" s="106">
        <f t="shared" si="145"/>
        <v>0</v>
      </c>
      <c r="Y107" s="510"/>
      <c r="Z107" s="511"/>
      <c r="AA107" s="510"/>
      <c r="AB107" s="511"/>
      <c r="AC107" s="510"/>
      <c r="AD107" s="511"/>
      <c r="AE107" s="510"/>
      <c r="AF107" s="511"/>
      <c r="AG107" s="510"/>
      <c r="AH107" s="511"/>
      <c r="AI107" s="253">
        <f t="shared" si="146"/>
        <v>0</v>
      </c>
      <c r="AJ107" s="544"/>
      <c r="AK107" s="567"/>
      <c r="AL107" s="544"/>
      <c r="AM107" s="567"/>
      <c r="AN107" s="544"/>
      <c r="AO107" s="567"/>
      <c r="AP107" s="544"/>
      <c r="AQ107" s="567"/>
      <c r="AR107" s="544"/>
      <c r="AS107" s="567"/>
      <c r="AT107" s="336">
        <f t="shared" si="147"/>
        <v>0</v>
      </c>
    </row>
    <row r="108" spans="1:56" x14ac:dyDescent="0.3">
      <c r="A108" s="411" t="s">
        <v>63</v>
      </c>
      <c r="B108" s="411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379"/>
      <c r="N108" s="391"/>
      <c r="O108" s="392"/>
      <c r="P108" s="391"/>
      <c r="Q108" s="392"/>
      <c r="R108" s="391"/>
      <c r="S108" s="392"/>
      <c r="T108" s="391"/>
      <c r="U108" s="392"/>
      <c r="V108" s="391"/>
      <c r="W108" s="392"/>
      <c r="X108" s="106">
        <f t="shared" si="145"/>
        <v>0</v>
      </c>
      <c r="Y108" s="510"/>
      <c r="Z108" s="511"/>
      <c r="AA108" s="510"/>
      <c r="AB108" s="511"/>
      <c r="AC108" s="510"/>
      <c r="AD108" s="511"/>
      <c r="AE108" s="510"/>
      <c r="AF108" s="511"/>
      <c r="AG108" s="510"/>
      <c r="AH108" s="511"/>
      <c r="AI108" s="253">
        <f t="shared" si="146"/>
        <v>0</v>
      </c>
      <c r="AJ108" s="544"/>
      <c r="AK108" s="567"/>
      <c r="AL108" s="544"/>
      <c r="AM108" s="567"/>
      <c r="AN108" s="544"/>
      <c r="AO108" s="567"/>
      <c r="AP108" s="544"/>
      <c r="AQ108" s="567"/>
      <c r="AR108" s="544"/>
      <c r="AS108" s="567"/>
      <c r="AT108" s="336">
        <f t="shared" si="147"/>
        <v>0</v>
      </c>
    </row>
    <row r="109" spans="1:56" x14ac:dyDescent="0.3">
      <c r="A109" s="411" t="s">
        <v>63</v>
      </c>
      <c r="B109" s="411"/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379"/>
      <c r="N109" s="391"/>
      <c r="O109" s="392"/>
      <c r="P109" s="391"/>
      <c r="Q109" s="392"/>
      <c r="R109" s="391"/>
      <c r="S109" s="392"/>
      <c r="T109" s="391"/>
      <c r="U109" s="392"/>
      <c r="V109" s="391"/>
      <c r="W109" s="392"/>
      <c r="X109" s="106">
        <f t="shared" si="145"/>
        <v>0</v>
      </c>
      <c r="Y109" s="510"/>
      <c r="Z109" s="511"/>
      <c r="AA109" s="510"/>
      <c r="AB109" s="511"/>
      <c r="AC109" s="510"/>
      <c r="AD109" s="511"/>
      <c r="AE109" s="510"/>
      <c r="AF109" s="511"/>
      <c r="AG109" s="510"/>
      <c r="AH109" s="511"/>
      <c r="AI109" s="253">
        <f t="shared" si="146"/>
        <v>0</v>
      </c>
      <c r="AJ109" s="544"/>
      <c r="AK109" s="567"/>
      <c r="AL109" s="544"/>
      <c r="AM109" s="567"/>
      <c r="AN109" s="544"/>
      <c r="AO109" s="567"/>
      <c r="AP109" s="544"/>
      <c r="AQ109" s="567"/>
      <c r="AR109" s="544"/>
      <c r="AS109" s="567"/>
      <c r="AT109" s="336">
        <f t="shared" si="147"/>
        <v>0</v>
      </c>
    </row>
    <row r="110" spans="1:56" x14ac:dyDescent="0.3">
      <c r="A110" s="411" t="s">
        <v>63</v>
      </c>
      <c r="B110" s="411"/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379"/>
      <c r="N110" s="391"/>
      <c r="O110" s="392"/>
      <c r="P110" s="391"/>
      <c r="Q110" s="392"/>
      <c r="R110" s="391"/>
      <c r="S110" s="392"/>
      <c r="T110" s="391"/>
      <c r="U110" s="392"/>
      <c r="V110" s="391"/>
      <c r="W110" s="392"/>
      <c r="X110" s="106">
        <f t="shared" si="145"/>
        <v>0</v>
      </c>
      <c r="Y110" s="510"/>
      <c r="Z110" s="511"/>
      <c r="AA110" s="510"/>
      <c r="AB110" s="511"/>
      <c r="AC110" s="510"/>
      <c r="AD110" s="511"/>
      <c r="AE110" s="510"/>
      <c r="AF110" s="511"/>
      <c r="AG110" s="510"/>
      <c r="AH110" s="511"/>
      <c r="AI110" s="253">
        <f t="shared" si="146"/>
        <v>0</v>
      </c>
      <c r="AJ110" s="544"/>
      <c r="AK110" s="567"/>
      <c r="AL110" s="544"/>
      <c r="AM110" s="567"/>
      <c r="AN110" s="544"/>
      <c r="AO110" s="567"/>
      <c r="AP110" s="544"/>
      <c r="AQ110" s="567"/>
      <c r="AR110" s="544"/>
      <c r="AS110" s="567"/>
      <c r="AT110" s="336">
        <f t="shared" si="147"/>
        <v>0</v>
      </c>
    </row>
    <row r="111" spans="1:56" x14ac:dyDescent="0.3">
      <c r="A111" s="411" t="s">
        <v>63</v>
      </c>
      <c r="B111" s="411"/>
      <c r="C111" s="411"/>
      <c r="D111" s="411"/>
      <c r="E111" s="411"/>
      <c r="F111" s="411"/>
      <c r="G111" s="411"/>
      <c r="H111" s="411"/>
      <c r="I111" s="411"/>
      <c r="J111" s="411"/>
      <c r="K111" s="411"/>
      <c r="L111" s="411"/>
      <c r="M111" s="379"/>
      <c r="N111" s="391"/>
      <c r="O111" s="392"/>
      <c r="P111" s="391"/>
      <c r="Q111" s="392"/>
      <c r="R111" s="391"/>
      <c r="S111" s="392"/>
      <c r="T111" s="391"/>
      <c r="U111" s="392"/>
      <c r="V111" s="391"/>
      <c r="W111" s="392"/>
      <c r="X111" s="106">
        <f t="shared" si="145"/>
        <v>0</v>
      </c>
      <c r="Y111" s="510"/>
      <c r="Z111" s="511"/>
      <c r="AA111" s="510"/>
      <c r="AB111" s="511"/>
      <c r="AC111" s="510"/>
      <c r="AD111" s="511"/>
      <c r="AE111" s="510"/>
      <c r="AF111" s="511"/>
      <c r="AG111" s="510"/>
      <c r="AH111" s="511"/>
      <c r="AI111" s="253">
        <f t="shared" si="146"/>
        <v>0</v>
      </c>
      <c r="AJ111" s="544"/>
      <c r="AK111" s="567"/>
      <c r="AL111" s="544"/>
      <c r="AM111" s="567"/>
      <c r="AN111" s="544"/>
      <c r="AO111" s="567"/>
      <c r="AP111" s="544"/>
      <c r="AQ111" s="567"/>
      <c r="AR111" s="544"/>
      <c r="AS111" s="567"/>
      <c r="AT111" s="336">
        <f t="shared" si="147"/>
        <v>0</v>
      </c>
    </row>
    <row r="112" spans="1:56" x14ac:dyDescent="0.3">
      <c r="A112" s="411" t="s">
        <v>63</v>
      </c>
      <c r="B112" s="411"/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379"/>
      <c r="N112" s="391"/>
      <c r="O112" s="392"/>
      <c r="P112" s="391"/>
      <c r="Q112" s="392"/>
      <c r="R112" s="391"/>
      <c r="S112" s="392"/>
      <c r="T112" s="391"/>
      <c r="U112" s="392"/>
      <c r="V112" s="391"/>
      <c r="W112" s="392"/>
      <c r="X112" s="106">
        <f t="shared" si="145"/>
        <v>0</v>
      </c>
      <c r="Y112" s="510"/>
      <c r="Z112" s="511"/>
      <c r="AA112" s="510"/>
      <c r="AB112" s="511"/>
      <c r="AC112" s="510"/>
      <c r="AD112" s="511"/>
      <c r="AE112" s="510"/>
      <c r="AF112" s="511"/>
      <c r="AG112" s="510"/>
      <c r="AH112" s="511"/>
      <c r="AI112" s="253">
        <f t="shared" si="146"/>
        <v>0</v>
      </c>
      <c r="AJ112" s="544"/>
      <c r="AK112" s="567"/>
      <c r="AL112" s="544"/>
      <c r="AM112" s="567"/>
      <c r="AN112" s="544"/>
      <c r="AO112" s="567"/>
      <c r="AP112" s="544"/>
      <c r="AQ112" s="567"/>
      <c r="AR112" s="544"/>
      <c r="AS112" s="567"/>
      <c r="AT112" s="336">
        <f t="shared" si="147"/>
        <v>0</v>
      </c>
    </row>
    <row r="113" spans="1:46" x14ac:dyDescent="0.3">
      <c r="A113" s="411" t="s">
        <v>63</v>
      </c>
      <c r="B113" s="411"/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379"/>
      <c r="N113" s="391"/>
      <c r="O113" s="392"/>
      <c r="P113" s="391"/>
      <c r="Q113" s="392"/>
      <c r="R113" s="391"/>
      <c r="S113" s="392"/>
      <c r="T113" s="391"/>
      <c r="U113" s="392"/>
      <c r="V113" s="391"/>
      <c r="W113" s="392"/>
      <c r="X113" s="106">
        <f t="shared" si="145"/>
        <v>0</v>
      </c>
      <c r="Y113" s="510"/>
      <c r="Z113" s="511"/>
      <c r="AA113" s="510"/>
      <c r="AB113" s="511"/>
      <c r="AC113" s="510"/>
      <c r="AD113" s="511"/>
      <c r="AE113" s="510"/>
      <c r="AF113" s="511"/>
      <c r="AG113" s="510"/>
      <c r="AH113" s="511"/>
      <c r="AI113" s="253">
        <f t="shared" si="146"/>
        <v>0</v>
      </c>
      <c r="AJ113" s="544"/>
      <c r="AK113" s="567"/>
      <c r="AL113" s="544"/>
      <c r="AM113" s="567"/>
      <c r="AN113" s="544"/>
      <c r="AO113" s="567"/>
      <c r="AP113" s="544"/>
      <c r="AQ113" s="567"/>
      <c r="AR113" s="544"/>
      <c r="AS113" s="567"/>
      <c r="AT113" s="336">
        <f t="shared" si="147"/>
        <v>0</v>
      </c>
    </row>
    <row r="114" spans="1:46" x14ac:dyDescent="0.3">
      <c r="A114" s="411" t="s">
        <v>63</v>
      </c>
      <c r="B114" s="411"/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379"/>
      <c r="N114" s="391"/>
      <c r="O114" s="392"/>
      <c r="P114" s="391"/>
      <c r="Q114" s="392"/>
      <c r="R114" s="391"/>
      <c r="S114" s="392"/>
      <c r="T114" s="391"/>
      <c r="U114" s="392"/>
      <c r="V114" s="391"/>
      <c r="W114" s="392"/>
      <c r="X114" s="106">
        <f t="shared" si="145"/>
        <v>0</v>
      </c>
      <c r="Y114" s="510"/>
      <c r="Z114" s="511"/>
      <c r="AA114" s="510"/>
      <c r="AB114" s="511"/>
      <c r="AC114" s="510"/>
      <c r="AD114" s="511"/>
      <c r="AE114" s="510"/>
      <c r="AF114" s="511"/>
      <c r="AG114" s="510"/>
      <c r="AH114" s="511"/>
      <c r="AI114" s="253">
        <f t="shared" si="146"/>
        <v>0</v>
      </c>
      <c r="AJ114" s="544"/>
      <c r="AK114" s="567"/>
      <c r="AL114" s="544"/>
      <c r="AM114" s="567"/>
      <c r="AN114" s="544"/>
      <c r="AO114" s="567"/>
      <c r="AP114" s="544"/>
      <c r="AQ114" s="567"/>
      <c r="AR114" s="544"/>
      <c r="AS114" s="567"/>
      <c r="AT114" s="336">
        <f t="shared" si="147"/>
        <v>0</v>
      </c>
    </row>
    <row r="115" spans="1:46" x14ac:dyDescent="0.3">
      <c r="A115" s="411" t="s">
        <v>63</v>
      </c>
      <c r="B115" s="411"/>
      <c r="C115" s="411"/>
      <c r="D115" s="411"/>
      <c r="E115" s="411"/>
      <c r="F115" s="411"/>
      <c r="G115" s="411"/>
      <c r="H115" s="411"/>
      <c r="I115" s="411"/>
      <c r="J115" s="411"/>
      <c r="K115" s="411"/>
      <c r="L115" s="411"/>
      <c r="M115" s="379"/>
      <c r="N115" s="391"/>
      <c r="O115" s="392"/>
      <c r="P115" s="391"/>
      <c r="Q115" s="392"/>
      <c r="R115" s="391"/>
      <c r="S115" s="392"/>
      <c r="T115" s="391"/>
      <c r="U115" s="392"/>
      <c r="V115" s="391"/>
      <c r="W115" s="392"/>
      <c r="X115" s="106">
        <f t="shared" si="145"/>
        <v>0</v>
      </c>
      <c r="Y115" s="510"/>
      <c r="Z115" s="511"/>
      <c r="AA115" s="510"/>
      <c r="AB115" s="511"/>
      <c r="AC115" s="510"/>
      <c r="AD115" s="511"/>
      <c r="AE115" s="510"/>
      <c r="AF115" s="511"/>
      <c r="AG115" s="510"/>
      <c r="AH115" s="511"/>
      <c r="AI115" s="253">
        <f t="shared" si="146"/>
        <v>0</v>
      </c>
      <c r="AJ115" s="544"/>
      <c r="AK115" s="567"/>
      <c r="AL115" s="544"/>
      <c r="AM115" s="567"/>
      <c r="AN115" s="544"/>
      <c r="AO115" s="567"/>
      <c r="AP115" s="544"/>
      <c r="AQ115" s="567"/>
      <c r="AR115" s="544"/>
      <c r="AS115" s="567"/>
      <c r="AT115" s="336">
        <f t="shared" si="147"/>
        <v>0</v>
      </c>
    </row>
    <row r="116" spans="1:46" x14ac:dyDescent="0.3">
      <c r="A116" s="411" t="s">
        <v>63</v>
      </c>
      <c r="B116" s="411"/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379"/>
      <c r="N116" s="391"/>
      <c r="O116" s="392"/>
      <c r="P116" s="391"/>
      <c r="Q116" s="392"/>
      <c r="R116" s="391"/>
      <c r="S116" s="392"/>
      <c r="T116" s="391"/>
      <c r="U116" s="392"/>
      <c r="V116" s="391"/>
      <c r="W116" s="392"/>
      <c r="X116" s="106">
        <f t="shared" si="145"/>
        <v>0</v>
      </c>
      <c r="Y116" s="510"/>
      <c r="Z116" s="511"/>
      <c r="AA116" s="510"/>
      <c r="AB116" s="511"/>
      <c r="AC116" s="510"/>
      <c r="AD116" s="511"/>
      <c r="AE116" s="510"/>
      <c r="AF116" s="511"/>
      <c r="AG116" s="510"/>
      <c r="AH116" s="511"/>
      <c r="AI116" s="253">
        <f t="shared" si="146"/>
        <v>0</v>
      </c>
      <c r="AJ116" s="544"/>
      <c r="AK116" s="567"/>
      <c r="AL116" s="544"/>
      <c r="AM116" s="567"/>
      <c r="AN116" s="544"/>
      <c r="AO116" s="567"/>
      <c r="AP116" s="544"/>
      <c r="AQ116" s="567"/>
      <c r="AR116" s="544"/>
      <c r="AS116" s="567"/>
      <c r="AT116" s="336">
        <f t="shared" si="147"/>
        <v>0</v>
      </c>
    </row>
    <row r="117" spans="1:46" x14ac:dyDescent="0.3">
      <c r="A117" s="411" t="s">
        <v>63</v>
      </c>
      <c r="B117" s="411"/>
      <c r="C117" s="411"/>
      <c r="D117" s="411"/>
      <c r="E117" s="411"/>
      <c r="F117" s="411"/>
      <c r="G117" s="411"/>
      <c r="H117" s="411"/>
      <c r="I117" s="411"/>
      <c r="J117" s="411"/>
      <c r="K117" s="411"/>
      <c r="L117" s="411"/>
      <c r="M117" s="379"/>
      <c r="N117" s="391"/>
      <c r="O117" s="392"/>
      <c r="P117" s="391"/>
      <c r="Q117" s="392"/>
      <c r="R117" s="391"/>
      <c r="S117" s="392"/>
      <c r="T117" s="391"/>
      <c r="U117" s="392"/>
      <c r="V117" s="391"/>
      <c r="W117" s="392"/>
      <c r="X117" s="106">
        <f t="shared" si="145"/>
        <v>0</v>
      </c>
      <c r="Y117" s="510"/>
      <c r="Z117" s="511"/>
      <c r="AA117" s="510"/>
      <c r="AB117" s="511"/>
      <c r="AC117" s="510"/>
      <c r="AD117" s="511"/>
      <c r="AE117" s="510"/>
      <c r="AF117" s="511"/>
      <c r="AG117" s="510"/>
      <c r="AH117" s="511"/>
      <c r="AI117" s="253">
        <f t="shared" si="146"/>
        <v>0</v>
      </c>
      <c r="AJ117" s="544"/>
      <c r="AK117" s="567"/>
      <c r="AL117" s="544"/>
      <c r="AM117" s="567"/>
      <c r="AN117" s="544"/>
      <c r="AO117" s="567"/>
      <c r="AP117" s="544"/>
      <c r="AQ117" s="567"/>
      <c r="AR117" s="544"/>
      <c r="AS117" s="567"/>
      <c r="AT117" s="336">
        <f t="shared" si="147"/>
        <v>0</v>
      </c>
    </row>
    <row r="118" spans="1:46" ht="15" thickBot="1" x14ac:dyDescent="0.35">
      <c r="A118" s="411" t="s">
        <v>63</v>
      </c>
      <c r="B118" s="411"/>
      <c r="C118" s="411"/>
      <c r="D118" s="410"/>
      <c r="E118" s="410"/>
      <c r="F118" s="410"/>
      <c r="G118" s="410"/>
      <c r="H118" s="410"/>
      <c r="I118" s="410"/>
      <c r="J118" s="410"/>
      <c r="K118" s="410"/>
      <c r="L118" s="410"/>
      <c r="M118" s="379"/>
      <c r="N118" s="391"/>
      <c r="O118" s="392"/>
      <c r="P118" s="391"/>
      <c r="Q118" s="392"/>
      <c r="R118" s="391"/>
      <c r="S118" s="392"/>
      <c r="T118" s="391"/>
      <c r="U118" s="392"/>
      <c r="V118" s="391"/>
      <c r="W118" s="392"/>
      <c r="X118" s="106">
        <f t="shared" si="145"/>
        <v>0</v>
      </c>
      <c r="Y118" s="506"/>
      <c r="Z118" s="507"/>
      <c r="AA118" s="506"/>
      <c r="AB118" s="507"/>
      <c r="AC118" s="506"/>
      <c r="AD118" s="507"/>
      <c r="AE118" s="506"/>
      <c r="AF118" s="507"/>
      <c r="AG118" s="506"/>
      <c r="AH118" s="507"/>
      <c r="AI118" s="253">
        <f t="shared" si="146"/>
        <v>0</v>
      </c>
      <c r="AJ118" s="544"/>
      <c r="AK118" s="567"/>
      <c r="AL118" s="544"/>
      <c r="AM118" s="567"/>
      <c r="AN118" s="544"/>
      <c r="AO118" s="567"/>
      <c r="AP118" s="544"/>
      <c r="AQ118" s="567"/>
      <c r="AR118" s="544"/>
      <c r="AS118" s="567"/>
      <c r="AT118" s="336">
        <f t="shared" si="147"/>
        <v>0</v>
      </c>
    </row>
    <row r="119" spans="1:46" s="64" customFormat="1" ht="15" thickBot="1" x14ac:dyDescent="0.35">
      <c r="A119" s="452"/>
      <c r="B119" s="452"/>
      <c r="C119" s="452"/>
      <c r="D119" s="452"/>
      <c r="E119" s="452"/>
      <c r="F119" s="452"/>
      <c r="G119" s="452"/>
      <c r="H119" s="452"/>
      <c r="I119" s="453"/>
      <c r="J119" s="454" t="s">
        <v>56</v>
      </c>
      <c r="K119" s="455"/>
      <c r="L119" s="455"/>
      <c r="M119" s="456"/>
      <c r="N119" s="241"/>
      <c r="O119" s="130">
        <f>SUM(N103:O118)</f>
        <v>0</v>
      </c>
      <c r="P119" s="342"/>
      <c r="Q119" s="130">
        <f>SUM(Q103:Q118)</f>
        <v>0</v>
      </c>
      <c r="R119" s="342"/>
      <c r="S119" s="130">
        <f>SUM(R103:S118)</f>
        <v>0</v>
      </c>
      <c r="T119" s="342"/>
      <c r="U119" s="130">
        <f>SUM(T103:U118)</f>
        <v>0</v>
      </c>
      <c r="V119" s="241"/>
      <c r="W119" s="130">
        <f>SUM(V103:W118)</f>
        <v>0</v>
      </c>
      <c r="X119" s="241">
        <f>SUM(X103:X118)</f>
        <v>0</v>
      </c>
      <c r="Y119" s="508">
        <f>SUM(Y103:Z118)</f>
        <v>0</v>
      </c>
      <c r="Z119" s="509"/>
      <c r="AA119" s="508">
        <f>SUM(AA103:AB118)</f>
        <v>0</v>
      </c>
      <c r="AB119" s="509"/>
      <c r="AC119" s="508">
        <f>SUM(AC103:AD118)</f>
        <v>0</v>
      </c>
      <c r="AD119" s="509"/>
      <c r="AE119" s="508">
        <f>SUM(AE103:AF118)</f>
        <v>0</v>
      </c>
      <c r="AF119" s="509"/>
      <c r="AG119" s="508">
        <f>SUM(AG103:AH118)</f>
        <v>0</v>
      </c>
      <c r="AH119" s="509"/>
      <c r="AI119" s="335">
        <f>SUM(AI103:AI118)</f>
        <v>0</v>
      </c>
      <c r="AJ119" s="579">
        <f>SUM(AJ103:AK118)</f>
        <v>0</v>
      </c>
      <c r="AK119" s="578"/>
      <c r="AL119" s="577">
        <f>SUM(AL103:AM118)</f>
        <v>0</v>
      </c>
      <c r="AM119" s="578"/>
      <c r="AN119" s="577">
        <f>SUM(AN103:AO118)</f>
        <v>0</v>
      </c>
      <c r="AO119" s="578"/>
      <c r="AP119" s="577">
        <f>SUM(AP103:AQ118)</f>
        <v>0</v>
      </c>
      <c r="AQ119" s="578"/>
      <c r="AR119" s="577">
        <f>SUM(AR103:AS118)</f>
        <v>0</v>
      </c>
      <c r="AS119" s="578"/>
      <c r="AT119" s="276">
        <f t="shared" si="147"/>
        <v>0</v>
      </c>
    </row>
    <row r="120" spans="1:46" ht="15.6" thickTop="1" thickBot="1" x14ac:dyDescent="0.35">
      <c r="A120" s="185" t="s">
        <v>57</v>
      </c>
      <c r="B120" s="410"/>
      <c r="C120" s="410"/>
      <c r="D120" s="410"/>
      <c r="E120" s="410"/>
      <c r="F120" s="410"/>
      <c r="G120" s="410"/>
      <c r="H120" s="410"/>
      <c r="I120" s="410"/>
      <c r="J120" s="410"/>
      <c r="K120" s="410"/>
      <c r="L120" s="410"/>
      <c r="M120" s="379"/>
      <c r="N120" s="387"/>
      <c r="O120" s="388"/>
      <c r="P120" s="387"/>
      <c r="Q120" s="388"/>
      <c r="R120" s="387"/>
      <c r="S120" s="388"/>
      <c r="T120" s="387"/>
      <c r="U120" s="388"/>
      <c r="V120" s="387"/>
      <c r="W120" s="388"/>
      <c r="X120" s="129"/>
      <c r="Y120" s="502"/>
      <c r="Z120" s="503"/>
      <c r="AA120" s="502"/>
      <c r="AB120" s="503"/>
      <c r="AC120" s="502"/>
      <c r="AD120" s="503"/>
      <c r="AE120" s="502"/>
      <c r="AF120" s="503"/>
      <c r="AG120" s="502"/>
      <c r="AH120" s="503"/>
      <c r="AI120" s="248"/>
      <c r="AJ120" s="190"/>
      <c r="AK120" s="14"/>
      <c r="AL120" s="74"/>
      <c r="AM120" s="14"/>
      <c r="AN120" s="74"/>
      <c r="AO120" s="14"/>
      <c r="AP120" s="74"/>
      <c r="AQ120" s="14"/>
      <c r="AR120" s="74"/>
      <c r="AS120" s="14"/>
      <c r="AT120" s="14"/>
    </row>
    <row r="121" spans="1:46" x14ac:dyDescent="0.3">
      <c r="A121" s="183">
        <v>1</v>
      </c>
      <c r="B121" s="422"/>
      <c r="C121" s="422"/>
      <c r="D121" s="422"/>
      <c r="E121" s="422"/>
      <c r="F121" s="422"/>
      <c r="G121" s="422"/>
      <c r="H121" s="422"/>
      <c r="I121" s="422"/>
      <c r="J121" s="422"/>
      <c r="K121" s="422"/>
      <c r="L121" s="422"/>
      <c r="M121" s="400"/>
      <c r="N121" s="446"/>
      <c r="O121" s="447"/>
      <c r="P121" s="446"/>
      <c r="Q121" s="447"/>
      <c r="R121" s="446"/>
      <c r="S121" s="447"/>
      <c r="T121" s="446"/>
      <c r="U121" s="447"/>
      <c r="V121" s="446"/>
      <c r="W121" s="447"/>
      <c r="X121" s="242"/>
      <c r="Y121" s="510"/>
      <c r="Z121" s="511"/>
      <c r="AA121" s="529"/>
      <c r="AB121" s="530"/>
      <c r="AC121" s="510"/>
      <c r="AD121" s="511"/>
      <c r="AE121" s="510"/>
      <c r="AF121" s="511"/>
      <c r="AG121" s="510"/>
      <c r="AH121" s="511"/>
      <c r="AI121" s="253">
        <f>SUM(Y121:AH121)</f>
        <v>0</v>
      </c>
      <c r="AJ121" s="544"/>
      <c r="AK121" s="567"/>
      <c r="AL121" s="544"/>
      <c r="AM121" s="567"/>
      <c r="AN121" s="544"/>
      <c r="AO121" s="567"/>
      <c r="AP121" s="544"/>
      <c r="AQ121" s="567"/>
      <c r="AR121" s="544"/>
      <c r="AS121" s="567"/>
      <c r="AT121" s="308">
        <f>SUM(AJ121:AS121)</f>
        <v>0</v>
      </c>
    </row>
    <row r="122" spans="1:46" x14ac:dyDescent="0.3">
      <c r="A122" s="183">
        <v>2</v>
      </c>
      <c r="B122" s="410"/>
      <c r="C122" s="410"/>
      <c r="D122" s="410"/>
      <c r="E122" s="410"/>
      <c r="F122" s="410"/>
      <c r="G122" s="410"/>
      <c r="H122" s="410"/>
      <c r="I122" s="410"/>
      <c r="J122" s="410"/>
      <c r="K122" s="410"/>
      <c r="L122" s="410"/>
      <c r="M122" s="379"/>
      <c r="N122" s="391"/>
      <c r="O122" s="392"/>
      <c r="P122" s="391"/>
      <c r="Q122" s="392"/>
      <c r="R122" s="391"/>
      <c r="S122" s="392"/>
      <c r="T122" s="391"/>
      <c r="U122" s="392"/>
      <c r="V122" s="391"/>
      <c r="W122" s="392"/>
      <c r="X122" s="106"/>
      <c r="Y122" s="510"/>
      <c r="Z122" s="511"/>
      <c r="AA122" s="529"/>
      <c r="AB122" s="530"/>
      <c r="AC122" s="510"/>
      <c r="AD122" s="511"/>
      <c r="AE122" s="510"/>
      <c r="AF122" s="511"/>
      <c r="AG122" s="510"/>
      <c r="AH122" s="511"/>
      <c r="AI122" s="253">
        <f t="shared" ref="AI122:AI126" si="148">SUM(Y122:AH122)</f>
        <v>0</v>
      </c>
      <c r="AJ122" s="544"/>
      <c r="AK122" s="567"/>
      <c r="AL122" s="544"/>
      <c r="AM122" s="567"/>
      <c r="AN122" s="544"/>
      <c r="AO122" s="567"/>
      <c r="AP122" s="544"/>
      <c r="AQ122" s="567"/>
      <c r="AR122" s="544"/>
      <c r="AS122" s="567"/>
      <c r="AT122" s="308">
        <f t="shared" ref="AT122:AT126" si="149">SUM(AJ122:AS122)</f>
        <v>0</v>
      </c>
    </row>
    <row r="123" spans="1:46" x14ac:dyDescent="0.3">
      <c r="A123" s="183">
        <v>3</v>
      </c>
      <c r="B123" s="411"/>
      <c r="C123" s="411"/>
      <c r="D123" s="411"/>
      <c r="E123" s="411"/>
      <c r="F123" s="411"/>
      <c r="G123" s="411"/>
      <c r="H123" s="411"/>
      <c r="I123" s="411"/>
      <c r="J123" s="411"/>
      <c r="K123" s="411"/>
      <c r="L123" s="411"/>
      <c r="M123" s="379"/>
      <c r="N123" s="391"/>
      <c r="O123" s="392"/>
      <c r="P123" s="391"/>
      <c r="Q123" s="392"/>
      <c r="R123" s="391"/>
      <c r="S123" s="392"/>
      <c r="T123" s="391"/>
      <c r="U123" s="392"/>
      <c r="V123" s="391"/>
      <c r="W123" s="392"/>
      <c r="X123" s="106"/>
      <c r="Y123" s="510"/>
      <c r="Z123" s="511"/>
      <c r="AA123" s="529"/>
      <c r="AB123" s="530"/>
      <c r="AC123" s="510"/>
      <c r="AD123" s="511"/>
      <c r="AE123" s="510"/>
      <c r="AF123" s="511"/>
      <c r="AG123" s="510"/>
      <c r="AH123" s="511"/>
      <c r="AI123" s="253">
        <f t="shared" si="148"/>
        <v>0</v>
      </c>
      <c r="AJ123" s="544"/>
      <c r="AK123" s="567"/>
      <c r="AL123" s="544"/>
      <c r="AM123" s="567"/>
      <c r="AN123" s="544"/>
      <c r="AO123" s="567"/>
      <c r="AP123" s="544"/>
      <c r="AQ123" s="567"/>
      <c r="AR123" s="544"/>
      <c r="AS123" s="567"/>
      <c r="AT123" s="308">
        <f t="shared" si="149"/>
        <v>0</v>
      </c>
    </row>
    <row r="124" spans="1:46" x14ac:dyDescent="0.3">
      <c r="A124" s="183">
        <v>4</v>
      </c>
      <c r="B124" s="411"/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379"/>
      <c r="N124" s="391"/>
      <c r="O124" s="392"/>
      <c r="P124" s="391"/>
      <c r="Q124" s="392"/>
      <c r="R124" s="391"/>
      <c r="S124" s="392"/>
      <c r="T124" s="391"/>
      <c r="U124" s="392"/>
      <c r="V124" s="391"/>
      <c r="W124" s="392"/>
      <c r="X124" s="106"/>
      <c r="Y124" s="510"/>
      <c r="Z124" s="511"/>
      <c r="AA124" s="529"/>
      <c r="AB124" s="530"/>
      <c r="AC124" s="510"/>
      <c r="AD124" s="511"/>
      <c r="AE124" s="510"/>
      <c r="AF124" s="511"/>
      <c r="AG124" s="510"/>
      <c r="AH124" s="511"/>
      <c r="AI124" s="253">
        <f t="shared" si="148"/>
        <v>0</v>
      </c>
      <c r="AJ124" s="544"/>
      <c r="AK124" s="567"/>
      <c r="AL124" s="544"/>
      <c r="AM124" s="567"/>
      <c r="AN124" s="544"/>
      <c r="AO124" s="567"/>
      <c r="AP124" s="544"/>
      <c r="AQ124" s="567"/>
      <c r="AR124" s="544"/>
      <c r="AS124" s="567"/>
      <c r="AT124" s="308">
        <f t="shared" si="149"/>
        <v>0</v>
      </c>
    </row>
    <row r="125" spans="1:46" x14ac:dyDescent="0.3">
      <c r="A125" s="183"/>
      <c r="B125" s="411"/>
      <c r="C125" s="411"/>
      <c r="D125" s="411"/>
      <c r="E125" s="411"/>
      <c r="F125" s="411"/>
      <c r="G125" s="411"/>
      <c r="H125" s="411"/>
      <c r="I125" s="411"/>
      <c r="J125" s="411"/>
      <c r="K125" s="411"/>
      <c r="L125" s="411"/>
      <c r="M125" s="379"/>
      <c r="N125" s="92"/>
      <c r="O125" s="328"/>
      <c r="P125" s="92"/>
      <c r="Q125" s="328"/>
      <c r="R125" s="92"/>
      <c r="S125" s="189"/>
      <c r="T125" s="92"/>
      <c r="U125" s="189"/>
      <c r="V125" s="92"/>
      <c r="W125" s="189"/>
      <c r="X125" s="106"/>
      <c r="Y125" s="510"/>
      <c r="Z125" s="511"/>
      <c r="AA125" s="529"/>
      <c r="AB125" s="530"/>
      <c r="AC125" s="510"/>
      <c r="AD125" s="511"/>
      <c r="AE125" s="510"/>
      <c r="AF125" s="511"/>
      <c r="AG125" s="510"/>
      <c r="AH125" s="511"/>
      <c r="AI125" s="253">
        <f t="shared" si="148"/>
        <v>0</v>
      </c>
      <c r="AJ125" s="544"/>
      <c r="AK125" s="567"/>
      <c r="AL125" s="544"/>
      <c r="AM125" s="567"/>
      <c r="AN125" s="544"/>
      <c r="AO125" s="567"/>
      <c r="AP125" s="544"/>
      <c r="AQ125" s="567"/>
      <c r="AR125" s="544"/>
      <c r="AS125" s="567"/>
      <c r="AT125" s="308">
        <f t="shared" si="149"/>
        <v>0</v>
      </c>
    </row>
    <row r="126" spans="1:46" ht="15" thickBot="1" x14ac:dyDescent="0.35">
      <c r="A126" s="411"/>
      <c r="B126" s="411"/>
      <c r="C126" s="411"/>
      <c r="D126" s="411"/>
      <c r="E126" s="411"/>
      <c r="F126" s="411"/>
      <c r="G126" s="411"/>
      <c r="H126" s="411"/>
      <c r="I126" s="411"/>
      <c r="J126" s="379"/>
      <c r="K126" s="457" t="s">
        <v>58</v>
      </c>
      <c r="L126" s="458"/>
      <c r="M126" s="459"/>
      <c r="N126" s="133"/>
      <c r="O126" s="55">
        <f>SUM(N121:O125)</f>
        <v>0</v>
      </c>
      <c r="P126" s="133"/>
      <c r="Q126" s="98">
        <f>SUM(P121:Q125)</f>
        <v>0</v>
      </c>
      <c r="R126" s="133"/>
      <c r="S126" s="98">
        <f>SUM(R121:S125)</f>
        <v>0</v>
      </c>
      <c r="T126" s="134"/>
      <c r="U126" s="98">
        <f>SUM(T121:U125)</f>
        <v>0</v>
      </c>
      <c r="V126" s="133"/>
      <c r="W126" s="98">
        <f>SUM(V121:W125)</f>
        <v>0</v>
      </c>
      <c r="X126" s="134">
        <f>SUM(X121:X125)</f>
        <v>0</v>
      </c>
      <c r="Y126" s="527">
        <f>SUM(Y121:Z125)</f>
        <v>0</v>
      </c>
      <c r="Z126" s="528"/>
      <c r="AA126" s="527">
        <f t="shared" ref="AA126" si="150">SUM(AA121:AB125)</f>
        <v>0</v>
      </c>
      <c r="AB126" s="528"/>
      <c r="AC126" s="527">
        <f t="shared" ref="AC126" si="151">SUM(AC121:AD125)</f>
        <v>0</v>
      </c>
      <c r="AD126" s="528"/>
      <c r="AE126" s="527">
        <f t="shared" ref="AE126" si="152">SUM(AE121:AF125)</f>
        <v>0</v>
      </c>
      <c r="AF126" s="528"/>
      <c r="AG126" s="527">
        <f t="shared" ref="AG126" si="153">SUM(AG121:AH125)</f>
        <v>0</v>
      </c>
      <c r="AH126" s="528"/>
      <c r="AI126" s="292">
        <f t="shared" si="148"/>
        <v>0</v>
      </c>
      <c r="AJ126" s="576">
        <f>SUM(AJ121:AK125)</f>
        <v>0</v>
      </c>
      <c r="AK126" s="574"/>
      <c r="AL126" s="573">
        <f>SUM(AL121:AM125)</f>
        <v>0</v>
      </c>
      <c r="AM126" s="574"/>
      <c r="AN126" s="573">
        <f>SUM(AN121:AO125)</f>
        <v>0</v>
      </c>
      <c r="AO126" s="574"/>
      <c r="AP126" s="573">
        <f>SUM(AP121:AQ125)</f>
        <v>0</v>
      </c>
      <c r="AQ126" s="574"/>
      <c r="AR126" s="573">
        <f>SUM(AR121:AS125)</f>
        <v>0</v>
      </c>
      <c r="AS126" s="574"/>
      <c r="AT126" s="276">
        <f t="shared" si="149"/>
        <v>0</v>
      </c>
    </row>
    <row r="127" spans="1:46" ht="15.6" thickTop="1" thickBot="1" x14ac:dyDescent="0.35">
      <c r="A127" s="444"/>
      <c r="B127" s="444"/>
      <c r="C127" s="444"/>
      <c r="D127" s="444"/>
      <c r="E127" s="444"/>
      <c r="F127" s="444"/>
      <c r="G127" s="444"/>
      <c r="H127" s="444"/>
      <c r="I127" s="444"/>
      <c r="J127" s="444"/>
      <c r="K127" s="444"/>
      <c r="L127" s="444"/>
      <c r="M127" s="445"/>
      <c r="N127" s="389"/>
      <c r="O127" s="390"/>
      <c r="P127" s="389"/>
      <c r="Q127" s="390"/>
      <c r="R127" s="389"/>
      <c r="S127" s="390"/>
      <c r="T127" s="389"/>
      <c r="U127" s="390"/>
      <c r="V127" s="389"/>
      <c r="W127" s="390"/>
      <c r="X127" s="190"/>
      <c r="Y127" s="498"/>
      <c r="Z127" s="499"/>
      <c r="AA127" s="498"/>
      <c r="AB127" s="499"/>
      <c r="AC127" s="498"/>
      <c r="AD127" s="499"/>
      <c r="AE127" s="498"/>
      <c r="AF127" s="499"/>
      <c r="AG127" s="498"/>
      <c r="AH127" s="499"/>
      <c r="AI127" s="248"/>
      <c r="AJ127" s="501"/>
      <c r="AK127" s="413"/>
      <c r="AL127" s="501"/>
      <c r="AM127" s="413"/>
      <c r="AN127" s="501"/>
      <c r="AO127" s="413"/>
      <c r="AP127" s="501"/>
      <c r="AQ127" s="413"/>
      <c r="AR127" s="501"/>
      <c r="AS127" s="413"/>
      <c r="AT127" s="14"/>
    </row>
    <row r="128" spans="1:46" ht="15" thickBot="1" x14ac:dyDescent="0.35">
      <c r="A128" s="212"/>
      <c r="B128" s="213"/>
      <c r="C128" s="213"/>
      <c r="D128" s="213"/>
      <c r="E128" s="213"/>
      <c r="F128" s="213"/>
      <c r="G128" s="214"/>
      <c r="H128" s="449" t="s">
        <v>59</v>
      </c>
      <c r="I128" s="450"/>
      <c r="J128" s="450"/>
      <c r="K128" s="450"/>
      <c r="L128" s="450"/>
      <c r="M128" s="451"/>
      <c r="N128" s="212"/>
      <c r="O128" s="139">
        <f>O119+O126</f>
        <v>0</v>
      </c>
      <c r="P128" s="213"/>
      <c r="Q128" s="139">
        <f>Q119+Q126</f>
        <v>0</v>
      </c>
      <c r="R128" s="213"/>
      <c r="S128" s="139">
        <f>S119+S126</f>
        <v>0</v>
      </c>
      <c r="T128" s="213"/>
      <c r="U128" s="139">
        <f>U119+U126</f>
        <v>0</v>
      </c>
      <c r="V128" s="213"/>
      <c r="W128" s="139">
        <f>W119+W126</f>
        <v>0</v>
      </c>
      <c r="X128" s="144">
        <f>X119+X126</f>
        <v>0</v>
      </c>
      <c r="Y128" s="297"/>
      <c r="Z128" s="298">
        <f>Y126+Y119</f>
        <v>0</v>
      </c>
      <c r="AA128" s="297"/>
      <c r="AB128" s="298">
        <f>AA119+AA126</f>
        <v>0</v>
      </c>
      <c r="AC128" s="297"/>
      <c r="AD128" s="298">
        <f>AC119+AC126</f>
        <v>0</v>
      </c>
      <c r="AE128" s="297"/>
      <c r="AF128" s="298">
        <f>AE119+AE126</f>
        <v>0</v>
      </c>
      <c r="AG128" s="297"/>
      <c r="AH128" s="298">
        <f>AG126+AG119</f>
        <v>0</v>
      </c>
      <c r="AI128" s="319">
        <f>AI119+AI126</f>
        <v>0</v>
      </c>
      <c r="AJ128" s="570">
        <f>AJ126+AJ119</f>
        <v>0</v>
      </c>
      <c r="AK128" s="575"/>
      <c r="AL128" s="568">
        <f>AL126+AL119</f>
        <v>0</v>
      </c>
      <c r="AM128" s="575"/>
      <c r="AN128" s="568">
        <f>AN126+AN119</f>
        <v>0</v>
      </c>
      <c r="AO128" s="575"/>
      <c r="AP128" s="568">
        <f>AP126+AP119</f>
        <v>0</v>
      </c>
      <c r="AQ128" s="575"/>
      <c r="AR128" s="568">
        <f>AR126+AR119</f>
        <v>0</v>
      </c>
      <c r="AS128" s="575"/>
      <c r="AT128" s="139">
        <f>AT119+AT126</f>
        <v>0</v>
      </c>
    </row>
    <row r="129" spans="1:46" x14ac:dyDescent="0.3">
      <c r="A129" s="460" t="s">
        <v>60</v>
      </c>
      <c r="B129" s="460"/>
      <c r="C129" s="460" t="s">
        <v>39</v>
      </c>
      <c r="D129" s="460"/>
      <c r="E129" s="460"/>
      <c r="F129" s="460"/>
      <c r="G129" s="460"/>
      <c r="H129" s="460"/>
      <c r="I129" s="460"/>
      <c r="J129" s="460"/>
      <c r="K129" s="460"/>
      <c r="L129" s="460"/>
      <c r="M129" s="465"/>
      <c r="N129" s="382"/>
      <c r="O129" s="383"/>
      <c r="P129" s="382"/>
      <c r="Q129" s="383"/>
      <c r="R129" s="382"/>
      <c r="S129" s="383"/>
      <c r="T129" s="382"/>
      <c r="U129" s="383"/>
      <c r="V129" s="382"/>
      <c r="W129" s="383"/>
      <c r="X129" s="190"/>
      <c r="Y129" s="496"/>
      <c r="Z129" s="497"/>
      <c r="AA129" s="496"/>
      <c r="AB129" s="497"/>
      <c r="AC129" s="496"/>
      <c r="AD129" s="497"/>
      <c r="AE129" s="496"/>
      <c r="AF129" s="497"/>
      <c r="AG129" s="496"/>
      <c r="AH129" s="497"/>
      <c r="AI129" s="248"/>
      <c r="AJ129" s="558"/>
      <c r="AK129" s="559"/>
      <c r="AL129" s="558"/>
      <c r="AM129" s="559"/>
      <c r="AN129" s="558"/>
      <c r="AO129" s="559"/>
      <c r="AP129" s="558"/>
      <c r="AQ129" s="559"/>
      <c r="AR129" s="558"/>
      <c r="AS129" s="559"/>
      <c r="AT129" s="14"/>
    </row>
    <row r="130" spans="1:46" x14ac:dyDescent="0.3">
      <c r="A130" s="411" t="s">
        <v>62</v>
      </c>
      <c r="B130" s="411"/>
      <c r="C130" s="411"/>
      <c r="D130" s="411"/>
      <c r="E130" s="411"/>
      <c r="F130" s="411"/>
      <c r="G130" s="411"/>
      <c r="H130" s="411"/>
      <c r="I130" s="411"/>
      <c r="J130" s="411"/>
      <c r="K130" s="411"/>
      <c r="L130" s="411"/>
      <c r="M130" s="379"/>
      <c r="N130" s="391"/>
      <c r="O130" s="392"/>
      <c r="P130" s="391"/>
      <c r="Q130" s="392"/>
      <c r="R130" s="391"/>
      <c r="S130" s="392"/>
      <c r="T130" s="391"/>
      <c r="U130" s="392"/>
      <c r="V130" s="391"/>
      <c r="W130" s="392"/>
      <c r="X130" s="106"/>
      <c r="Y130" s="510"/>
      <c r="Z130" s="511"/>
      <c r="AA130" s="510"/>
      <c r="AB130" s="511"/>
      <c r="AC130" s="510"/>
      <c r="AD130" s="511"/>
      <c r="AE130" s="510"/>
      <c r="AF130" s="511"/>
      <c r="AG130" s="510"/>
      <c r="AH130" s="511"/>
      <c r="AI130" s="253">
        <f>SUM(Y130:AH130)</f>
        <v>0</v>
      </c>
      <c r="AJ130" s="544"/>
      <c r="AK130" s="567"/>
      <c r="AL130" s="544"/>
      <c r="AM130" s="567"/>
      <c r="AN130" s="544"/>
      <c r="AO130" s="567"/>
      <c r="AP130" s="544"/>
      <c r="AQ130" s="567"/>
      <c r="AR130" s="544"/>
      <c r="AS130" s="567"/>
      <c r="AT130" s="308">
        <f>SUM(AJ130:AS130)</f>
        <v>0</v>
      </c>
    </row>
    <row r="131" spans="1:46" x14ac:dyDescent="0.3">
      <c r="A131" s="411" t="s">
        <v>62</v>
      </c>
      <c r="B131" s="411"/>
      <c r="C131" s="411"/>
      <c r="D131" s="411"/>
      <c r="E131" s="411"/>
      <c r="F131" s="411"/>
      <c r="G131" s="411"/>
      <c r="H131" s="411"/>
      <c r="I131" s="411"/>
      <c r="J131" s="411"/>
      <c r="K131" s="411"/>
      <c r="L131" s="411"/>
      <c r="M131" s="379"/>
      <c r="N131" s="391"/>
      <c r="O131" s="392"/>
      <c r="P131" s="391"/>
      <c r="Q131" s="392"/>
      <c r="R131" s="391"/>
      <c r="S131" s="392"/>
      <c r="T131" s="391"/>
      <c r="U131" s="392"/>
      <c r="V131" s="391"/>
      <c r="W131" s="392"/>
      <c r="X131" s="106"/>
      <c r="Y131" s="510"/>
      <c r="Z131" s="511"/>
      <c r="AA131" s="510"/>
      <c r="AB131" s="511"/>
      <c r="AC131" s="510"/>
      <c r="AD131" s="511"/>
      <c r="AE131" s="510"/>
      <c r="AF131" s="511"/>
      <c r="AG131" s="510"/>
      <c r="AH131" s="511"/>
      <c r="AI131" s="253">
        <f t="shared" ref="AI131:AI148" si="154">SUM(Y131:AH131)</f>
        <v>0</v>
      </c>
      <c r="AJ131" s="544"/>
      <c r="AK131" s="567"/>
      <c r="AL131" s="544"/>
      <c r="AM131" s="567"/>
      <c r="AN131" s="544"/>
      <c r="AO131" s="567"/>
      <c r="AP131" s="544"/>
      <c r="AQ131" s="567"/>
      <c r="AR131" s="544"/>
      <c r="AS131" s="567"/>
      <c r="AT131" s="308">
        <f t="shared" ref="AT131:AT148" si="155">SUM(AJ131:AS131)</f>
        <v>0</v>
      </c>
    </row>
    <row r="132" spans="1:46" x14ac:dyDescent="0.3">
      <c r="A132" s="411" t="s">
        <v>62</v>
      </c>
      <c r="B132" s="411"/>
      <c r="C132" s="411"/>
      <c r="D132" s="411"/>
      <c r="E132" s="411"/>
      <c r="F132" s="411"/>
      <c r="G132" s="411"/>
      <c r="H132" s="411"/>
      <c r="I132" s="411"/>
      <c r="J132" s="411"/>
      <c r="K132" s="411"/>
      <c r="L132" s="411"/>
      <c r="M132" s="379"/>
      <c r="N132" s="391"/>
      <c r="O132" s="392"/>
      <c r="P132" s="391"/>
      <c r="Q132" s="392"/>
      <c r="R132" s="391"/>
      <c r="S132" s="392"/>
      <c r="T132" s="391"/>
      <c r="U132" s="392"/>
      <c r="V132" s="391"/>
      <c r="W132" s="392"/>
      <c r="X132" s="106"/>
      <c r="Y132" s="510"/>
      <c r="Z132" s="511"/>
      <c r="AA132" s="510"/>
      <c r="AB132" s="511"/>
      <c r="AC132" s="510"/>
      <c r="AD132" s="511"/>
      <c r="AE132" s="510"/>
      <c r="AF132" s="511"/>
      <c r="AG132" s="510"/>
      <c r="AH132" s="511"/>
      <c r="AI132" s="253">
        <f t="shared" si="154"/>
        <v>0</v>
      </c>
      <c r="AJ132" s="544"/>
      <c r="AK132" s="567"/>
      <c r="AL132" s="544"/>
      <c r="AM132" s="567"/>
      <c r="AN132" s="544"/>
      <c r="AO132" s="567"/>
      <c r="AP132" s="544"/>
      <c r="AQ132" s="567"/>
      <c r="AR132" s="544"/>
      <c r="AS132" s="567"/>
      <c r="AT132" s="308">
        <f t="shared" si="155"/>
        <v>0</v>
      </c>
    </row>
    <row r="133" spans="1:46" x14ac:dyDescent="0.3">
      <c r="A133" s="411" t="s">
        <v>62</v>
      </c>
      <c r="B133" s="411"/>
      <c r="C133" s="411"/>
      <c r="D133" s="411"/>
      <c r="E133" s="411"/>
      <c r="F133" s="411"/>
      <c r="G133" s="411"/>
      <c r="H133" s="411"/>
      <c r="I133" s="411"/>
      <c r="J133" s="411"/>
      <c r="K133" s="411"/>
      <c r="L133" s="411"/>
      <c r="M133" s="379"/>
      <c r="N133" s="391"/>
      <c r="O133" s="392"/>
      <c r="P133" s="391"/>
      <c r="Q133" s="392"/>
      <c r="R133" s="391"/>
      <c r="S133" s="392"/>
      <c r="T133" s="391"/>
      <c r="U133" s="392"/>
      <c r="V133" s="391"/>
      <c r="W133" s="392"/>
      <c r="X133" s="106"/>
      <c r="Y133" s="510"/>
      <c r="Z133" s="511"/>
      <c r="AA133" s="510"/>
      <c r="AB133" s="511"/>
      <c r="AC133" s="510"/>
      <c r="AD133" s="511"/>
      <c r="AE133" s="510"/>
      <c r="AF133" s="511"/>
      <c r="AG133" s="510"/>
      <c r="AH133" s="511"/>
      <c r="AI133" s="253">
        <f t="shared" si="154"/>
        <v>0</v>
      </c>
      <c r="AJ133" s="544"/>
      <c r="AK133" s="567"/>
      <c r="AL133" s="544"/>
      <c r="AM133" s="567"/>
      <c r="AN133" s="544"/>
      <c r="AO133" s="567"/>
      <c r="AP133" s="544"/>
      <c r="AQ133" s="567"/>
      <c r="AR133" s="544"/>
      <c r="AS133" s="567"/>
      <c r="AT133" s="308">
        <f t="shared" si="155"/>
        <v>0</v>
      </c>
    </row>
    <row r="134" spans="1:46" x14ac:dyDescent="0.3">
      <c r="A134" s="411" t="s">
        <v>62</v>
      </c>
      <c r="B134" s="411"/>
      <c r="C134" s="411"/>
      <c r="D134" s="411"/>
      <c r="E134" s="411"/>
      <c r="F134" s="411"/>
      <c r="G134" s="411"/>
      <c r="H134" s="411"/>
      <c r="I134" s="411"/>
      <c r="J134" s="411"/>
      <c r="K134" s="411"/>
      <c r="L134" s="411"/>
      <c r="M134" s="379"/>
      <c r="N134" s="391"/>
      <c r="O134" s="392"/>
      <c r="P134" s="391"/>
      <c r="Q134" s="392"/>
      <c r="R134" s="391"/>
      <c r="S134" s="392"/>
      <c r="T134" s="391"/>
      <c r="U134" s="392"/>
      <c r="V134" s="391"/>
      <c r="W134" s="392"/>
      <c r="X134" s="106"/>
      <c r="Y134" s="510"/>
      <c r="Z134" s="511"/>
      <c r="AA134" s="510"/>
      <c r="AB134" s="511"/>
      <c r="AC134" s="510"/>
      <c r="AD134" s="511"/>
      <c r="AE134" s="510"/>
      <c r="AF134" s="511"/>
      <c r="AG134" s="510"/>
      <c r="AH134" s="511"/>
      <c r="AI134" s="253">
        <f t="shared" si="154"/>
        <v>0</v>
      </c>
      <c r="AJ134" s="544"/>
      <c r="AK134" s="567"/>
      <c r="AL134" s="544"/>
      <c r="AM134" s="567"/>
      <c r="AN134" s="544"/>
      <c r="AO134" s="567"/>
      <c r="AP134" s="544"/>
      <c r="AQ134" s="567"/>
      <c r="AR134" s="544"/>
      <c r="AS134" s="567"/>
      <c r="AT134" s="308">
        <f t="shared" si="155"/>
        <v>0</v>
      </c>
    </row>
    <row r="135" spans="1:46" x14ac:dyDescent="0.3">
      <c r="A135" s="411" t="s">
        <v>62</v>
      </c>
      <c r="B135" s="411"/>
      <c r="C135" s="411"/>
      <c r="D135" s="411"/>
      <c r="E135" s="411"/>
      <c r="F135" s="411"/>
      <c r="G135" s="411"/>
      <c r="H135" s="411"/>
      <c r="I135" s="411"/>
      <c r="J135" s="411"/>
      <c r="K135" s="411"/>
      <c r="L135" s="411"/>
      <c r="M135" s="379"/>
      <c r="N135" s="391"/>
      <c r="O135" s="392"/>
      <c r="P135" s="391"/>
      <c r="Q135" s="392"/>
      <c r="R135" s="391"/>
      <c r="S135" s="392"/>
      <c r="T135" s="391"/>
      <c r="U135" s="392"/>
      <c r="V135" s="391"/>
      <c r="W135" s="392"/>
      <c r="X135" s="106"/>
      <c r="Y135" s="510"/>
      <c r="Z135" s="511"/>
      <c r="AA135" s="510"/>
      <c r="AB135" s="511"/>
      <c r="AC135" s="510"/>
      <c r="AD135" s="511"/>
      <c r="AE135" s="510"/>
      <c r="AF135" s="511"/>
      <c r="AG135" s="510"/>
      <c r="AH135" s="511"/>
      <c r="AI135" s="253">
        <f t="shared" si="154"/>
        <v>0</v>
      </c>
      <c r="AJ135" s="544"/>
      <c r="AK135" s="567"/>
      <c r="AL135" s="544"/>
      <c r="AM135" s="567"/>
      <c r="AN135" s="544"/>
      <c r="AO135" s="567"/>
      <c r="AP135" s="544"/>
      <c r="AQ135" s="567"/>
      <c r="AR135" s="544"/>
      <c r="AS135" s="567"/>
      <c r="AT135" s="308">
        <f t="shared" si="155"/>
        <v>0</v>
      </c>
    </row>
    <row r="136" spans="1:46" x14ac:dyDescent="0.3">
      <c r="A136" s="411" t="s">
        <v>62</v>
      </c>
      <c r="B136" s="411"/>
      <c r="C136" s="411"/>
      <c r="D136" s="411"/>
      <c r="E136" s="411"/>
      <c r="F136" s="411"/>
      <c r="G136" s="411"/>
      <c r="H136" s="411"/>
      <c r="I136" s="411"/>
      <c r="J136" s="411"/>
      <c r="K136" s="411"/>
      <c r="L136" s="411"/>
      <c r="M136" s="379"/>
      <c r="N136" s="391"/>
      <c r="O136" s="392"/>
      <c r="P136" s="391"/>
      <c r="Q136" s="392"/>
      <c r="R136" s="391"/>
      <c r="S136" s="392"/>
      <c r="T136" s="391"/>
      <c r="U136" s="392"/>
      <c r="V136" s="391"/>
      <c r="W136" s="392"/>
      <c r="X136" s="106"/>
      <c r="Y136" s="510"/>
      <c r="Z136" s="511"/>
      <c r="AA136" s="510"/>
      <c r="AB136" s="511"/>
      <c r="AC136" s="510"/>
      <c r="AD136" s="511"/>
      <c r="AE136" s="510"/>
      <c r="AF136" s="511"/>
      <c r="AG136" s="510"/>
      <c r="AH136" s="511"/>
      <c r="AI136" s="253">
        <f t="shared" si="154"/>
        <v>0</v>
      </c>
      <c r="AJ136" s="544"/>
      <c r="AK136" s="567"/>
      <c r="AL136" s="544"/>
      <c r="AM136" s="567"/>
      <c r="AN136" s="544"/>
      <c r="AO136" s="567"/>
      <c r="AP136" s="544"/>
      <c r="AQ136" s="567"/>
      <c r="AR136" s="544"/>
      <c r="AS136" s="567"/>
      <c r="AT136" s="308">
        <f t="shared" si="155"/>
        <v>0</v>
      </c>
    </row>
    <row r="137" spans="1:46" x14ac:dyDescent="0.3">
      <c r="A137" s="411" t="s">
        <v>62</v>
      </c>
      <c r="B137" s="411"/>
      <c r="C137" s="411"/>
      <c r="D137" s="411"/>
      <c r="E137" s="411"/>
      <c r="F137" s="411"/>
      <c r="G137" s="411"/>
      <c r="H137" s="411"/>
      <c r="I137" s="411"/>
      <c r="J137" s="411"/>
      <c r="K137" s="411"/>
      <c r="L137" s="411"/>
      <c r="M137" s="379"/>
      <c r="N137" s="391"/>
      <c r="O137" s="392"/>
      <c r="P137" s="391"/>
      <c r="Q137" s="392"/>
      <c r="R137" s="391"/>
      <c r="S137" s="392"/>
      <c r="T137" s="391"/>
      <c r="U137" s="392"/>
      <c r="V137" s="391"/>
      <c r="W137" s="392"/>
      <c r="X137" s="106"/>
      <c r="Y137" s="510"/>
      <c r="Z137" s="511"/>
      <c r="AA137" s="510"/>
      <c r="AB137" s="511"/>
      <c r="AC137" s="510"/>
      <c r="AD137" s="511"/>
      <c r="AE137" s="510"/>
      <c r="AF137" s="511"/>
      <c r="AG137" s="510"/>
      <c r="AH137" s="511"/>
      <c r="AI137" s="253">
        <f t="shared" si="154"/>
        <v>0</v>
      </c>
      <c r="AJ137" s="544"/>
      <c r="AK137" s="567"/>
      <c r="AL137" s="544"/>
      <c r="AM137" s="567"/>
      <c r="AN137" s="544"/>
      <c r="AO137" s="567"/>
      <c r="AP137" s="544"/>
      <c r="AQ137" s="567"/>
      <c r="AR137" s="544"/>
      <c r="AS137" s="567"/>
      <c r="AT137" s="308">
        <f t="shared" si="155"/>
        <v>0</v>
      </c>
    </row>
    <row r="138" spans="1:46" x14ac:dyDescent="0.3">
      <c r="A138" s="411" t="s">
        <v>62</v>
      </c>
      <c r="B138" s="411"/>
      <c r="C138" s="411"/>
      <c r="D138" s="411"/>
      <c r="E138" s="411"/>
      <c r="F138" s="411"/>
      <c r="G138" s="411"/>
      <c r="H138" s="411"/>
      <c r="I138" s="411"/>
      <c r="J138" s="411"/>
      <c r="K138" s="411"/>
      <c r="L138" s="411"/>
      <c r="M138" s="379"/>
      <c r="N138" s="391"/>
      <c r="O138" s="392"/>
      <c r="P138" s="391"/>
      <c r="Q138" s="392"/>
      <c r="R138" s="391"/>
      <c r="S138" s="392"/>
      <c r="T138" s="391"/>
      <c r="U138" s="392"/>
      <c r="V138" s="391"/>
      <c r="W138" s="392"/>
      <c r="X138" s="106"/>
      <c r="Y138" s="510"/>
      <c r="Z138" s="511"/>
      <c r="AA138" s="510"/>
      <c r="AB138" s="511"/>
      <c r="AC138" s="510"/>
      <c r="AD138" s="511"/>
      <c r="AE138" s="510"/>
      <c r="AF138" s="511"/>
      <c r="AG138" s="510"/>
      <c r="AH138" s="511"/>
      <c r="AI138" s="253">
        <f t="shared" si="154"/>
        <v>0</v>
      </c>
      <c r="AJ138" s="544"/>
      <c r="AK138" s="567"/>
      <c r="AL138" s="544"/>
      <c r="AM138" s="567"/>
      <c r="AN138" s="544"/>
      <c r="AO138" s="567"/>
      <c r="AP138" s="544"/>
      <c r="AQ138" s="567"/>
      <c r="AR138" s="544"/>
      <c r="AS138" s="567"/>
      <c r="AT138" s="308">
        <f t="shared" si="155"/>
        <v>0</v>
      </c>
    </row>
    <row r="139" spans="1:46" x14ac:dyDescent="0.3">
      <c r="A139" s="411" t="s">
        <v>62</v>
      </c>
      <c r="B139" s="411"/>
      <c r="C139" s="411"/>
      <c r="D139" s="411"/>
      <c r="E139" s="411"/>
      <c r="F139" s="411"/>
      <c r="G139" s="411"/>
      <c r="H139" s="411"/>
      <c r="I139" s="411"/>
      <c r="J139" s="411"/>
      <c r="K139" s="411"/>
      <c r="L139" s="411"/>
      <c r="M139" s="379"/>
      <c r="N139" s="391"/>
      <c r="O139" s="392"/>
      <c r="P139" s="391"/>
      <c r="Q139" s="392"/>
      <c r="R139" s="391"/>
      <c r="S139" s="392"/>
      <c r="T139" s="391"/>
      <c r="U139" s="392"/>
      <c r="V139" s="391"/>
      <c r="W139" s="392"/>
      <c r="X139" s="106"/>
      <c r="Y139" s="510"/>
      <c r="Z139" s="511"/>
      <c r="AA139" s="510"/>
      <c r="AB139" s="511"/>
      <c r="AC139" s="510"/>
      <c r="AD139" s="511"/>
      <c r="AE139" s="510"/>
      <c r="AF139" s="511"/>
      <c r="AG139" s="510"/>
      <c r="AH139" s="511"/>
      <c r="AI139" s="253">
        <f t="shared" si="154"/>
        <v>0</v>
      </c>
      <c r="AJ139" s="544"/>
      <c r="AK139" s="567"/>
      <c r="AL139" s="544"/>
      <c r="AM139" s="567"/>
      <c r="AN139" s="544"/>
      <c r="AO139" s="567"/>
      <c r="AP139" s="544"/>
      <c r="AQ139" s="567"/>
      <c r="AR139" s="544"/>
      <c r="AS139" s="567"/>
      <c r="AT139" s="308">
        <f t="shared" si="155"/>
        <v>0</v>
      </c>
    </row>
    <row r="140" spans="1:46" x14ac:dyDescent="0.3">
      <c r="A140" s="411" t="s">
        <v>62</v>
      </c>
      <c r="B140" s="411"/>
      <c r="C140" s="461"/>
      <c r="D140" s="461"/>
      <c r="E140" s="461"/>
      <c r="F140" s="461"/>
      <c r="G140" s="461"/>
      <c r="H140" s="461"/>
      <c r="I140" s="461"/>
      <c r="J140" s="461"/>
      <c r="K140" s="461"/>
      <c r="L140" s="461"/>
      <c r="M140" s="462"/>
      <c r="N140" s="393"/>
      <c r="O140" s="394"/>
      <c r="P140" s="393"/>
      <c r="Q140" s="394"/>
      <c r="R140" s="393"/>
      <c r="S140" s="394"/>
      <c r="T140" s="393"/>
      <c r="U140" s="394"/>
      <c r="V140" s="393"/>
      <c r="W140" s="394"/>
      <c r="X140" s="220"/>
      <c r="Y140" s="510"/>
      <c r="Z140" s="511"/>
      <c r="AA140" s="510"/>
      <c r="AB140" s="511"/>
      <c r="AC140" s="510"/>
      <c r="AD140" s="511"/>
      <c r="AE140" s="510"/>
      <c r="AF140" s="511"/>
      <c r="AG140" s="510"/>
      <c r="AH140" s="511"/>
      <c r="AI140" s="253">
        <f t="shared" si="154"/>
        <v>0</v>
      </c>
      <c r="AJ140" s="544"/>
      <c r="AK140" s="567"/>
      <c r="AL140" s="544"/>
      <c r="AM140" s="567"/>
      <c r="AN140" s="544"/>
      <c r="AO140" s="567"/>
      <c r="AP140" s="544"/>
      <c r="AQ140" s="567"/>
      <c r="AR140" s="544"/>
      <c r="AS140" s="567"/>
      <c r="AT140" s="308">
        <f t="shared" si="155"/>
        <v>0</v>
      </c>
    </row>
    <row r="141" spans="1:46" x14ac:dyDescent="0.3">
      <c r="A141" s="411" t="s">
        <v>62</v>
      </c>
      <c r="B141" s="411"/>
      <c r="C141" s="461"/>
      <c r="D141" s="461"/>
      <c r="E141" s="461"/>
      <c r="F141" s="461"/>
      <c r="G141" s="461"/>
      <c r="H141" s="461"/>
      <c r="I141" s="461"/>
      <c r="J141" s="461"/>
      <c r="K141" s="461"/>
      <c r="L141" s="461"/>
      <c r="M141" s="462"/>
      <c r="N141" s="393"/>
      <c r="O141" s="394"/>
      <c r="P141" s="393"/>
      <c r="Q141" s="394"/>
      <c r="R141" s="393"/>
      <c r="S141" s="394"/>
      <c r="T141" s="393"/>
      <c r="U141" s="394"/>
      <c r="V141" s="393"/>
      <c r="W141" s="394"/>
      <c r="X141" s="220"/>
      <c r="Y141" s="510"/>
      <c r="Z141" s="511"/>
      <c r="AA141" s="510"/>
      <c r="AB141" s="511"/>
      <c r="AC141" s="510"/>
      <c r="AD141" s="511"/>
      <c r="AE141" s="510"/>
      <c r="AF141" s="511"/>
      <c r="AG141" s="510"/>
      <c r="AH141" s="511"/>
      <c r="AI141" s="253">
        <f t="shared" si="154"/>
        <v>0</v>
      </c>
      <c r="AJ141" s="544"/>
      <c r="AK141" s="567"/>
      <c r="AL141" s="544"/>
      <c r="AM141" s="567"/>
      <c r="AN141" s="544"/>
      <c r="AO141" s="567"/>
      <c r="AP141" s="544"/>
      <c r="AQ141" s="567"/>
      <c r="AR141" s="544"/>
      <c r="AS141" s="567"/>
      <c r="AT141" s="308">
        <f t="shared" si="155"/>
        <v>0</v>
      </c>
    </row>
    <row r="142" spans="1:46" x14ac:dyDescent="0.3">
      <c r="A142" s="411" t="s">
        <v>62</v>
      </c>
      <c r="B142" s="411"/>
      <c r="C142" s="461"/>
      <c r="D142" s="461"/>
      <c r="E142" s="461"/>
      <c r="F142" s="461"/>
      <c r="G142" s="461"/>
      <c r="H142" s="461"/>
      <c r="I142" s="461"/>
      <c r="J142" s="461"/>
      <c r="K142" s="461"/>
      <c r="L142" s="461"/>
      <c r="M142" s="462"/>
      <c r="N142" s="393"/>
      <c r="O142" s="394"/>
      <c r="P142" s="393"/>
      <c r="Q142" s="394"/>
      <c r="R142" s="393"/>
      <c r="S142" s="394"/>
      <c r="T142" s="393"/>
      <c r="U142" s="394"/>
      <c r="V142" s="393"/>
      <c r="W142" s="394"/>
      <c r="X142" s="220"/>
      <c r="Y142" s="510"/>
      <c r="Z142" s="511"/>
      <c r="AA142" s="510"/>
      <c r="AB142" s="511"/>
      <c r="AC142" s="510"/>
      <c r="AD142" s="511"/>
      <c r="AE142" s="510"/>
      <c r="AF142" s="511"/>
      <c r="AG142" s="510"/>
      <c r="AH142" s="511"/>
      <c r="AI142" s="253">
        <f t="shared" si="154"/>
        <v>0</v>
      </c>
      <c r="AJ142" s="544"/>
      <c r="AK142" s="567"/>
      <c r="AL142" s="544"/>
      <c r="AM142" s="567"/>
      <c r="AN142" s="544"/>
      <c r="AO142" s="567"/>
      <c r="AP142" s="544"/>
      <c r="AQ142" s="567"/>
      <c r="AR142" s="544"/>
      <c r="AS142" s="567"/>
      <c r="AT142" s="308">
        <f t="shared" si="155"/>
        <v>0</v>
      </c>
    </row>
    <row r="143" spans="1:46" x14ac:dyDescent="0.3">
      <c r="A143" s="411" t="s">
        <v>62</v>
      </c>
      <c r="B143" s="411"/>
      <c r="C143" s="461"/>
      <c r="D143" s="461"/>
      <c r="E143" s="461"/>
      <c r="F143" s="461"/>
      <c r="G143" s="461"/>
      <c r="H143" s="461"/>
      <c r="I143" s="461"/>
      <c r="J143" s="461"/>
      <c r="K143" s="461"/>
      <c r="L143" s="461"/>
      <c r="M143" s="462"/>
      <c r="N143" s="393"/>
      <c r="O143" s="394"/>
      <c r="P143" s="393"/>
      <c r="Q143" s="394"/>
      <c r="R143" s="393"/>
      <c r="S143" s="394"/>
      <c r="T143" s="393"/>
      <c r="U143" s="394"/>
      <c r="V143" s="393"/>
      <c r="W143" s="394"/>
      <c r="X143" s="220"/>
      <c r="Y143" s="510"/>
      <c r="Z143" s="511"/>
      <c r="AA143" s="510"/>
      <c r="AB143" s="511"/>
      <c r="AC143" s="510"/>
      <c r="AD143" s="511"/>
      <c r="AE143" s="510"/>
      <c r="AF143" s="511"/>
      <c r="AG143" s="510"/>
      <c r="AH143" s="511"/>
      <c r="AI143" s="253">
        <f t="shared" si="154"/>
        <v>0</v>
      </c>
      <c r="AJ143" s="544"/>
      <c r="AK143" s="567"/>
      <c r="AL143" s="544"/>
      <c r="AM143" s="567"/>
      <c r="AN143" s="544"/>
      <c r="AO143" s="567"/>
      <c r="AP143" s="544"/>
      <c r="AQ143" s="567"/>
      <c r="AR143" s="544"/>
      <c r="AS143" s="567"/>
      <c r="AT143" s="308">
        <f t="shared" si="155"/>
        <v>0</v>
      </c>
    </row>
    <row r="144" spans="1:46" x14ac:dyDescent="0.3">
      <c r="A144" s="411" t="s">
        <v>62</v>
      </c>
      <c r="B144" s="411"/>
      <c r="C144" s="461"/>
      <c r="D144" s="461"/>
      <c r="E144" s="461"/>
      <c r="F144" s="461"/>
      <c r="G144" s="461"/>
      <c r="H144" s="461"/>
      <c r="I144" s="461"/>
      <c r="J144" s="461"/>
      <c r="K144" s="461"/>
      <c r="L144" s="461"/>
      <c r="M144" s="462"/>
      <c r="N144" s="393"/>
      <c r="O144" s="394"/>
      <c r="P144" s="393"/>
      <c r="Q144" s="394"/>
      <c r="R144" s="393"/>
      <c r="S144" s="394"/>
      <c r="T144" s="393"/>
      <c r="U144" s="394"/>
      <c r="V144" s="393"/>
      <c r="W144" s="394"/>
      <c r="X144" s="220"/>
      <c r="Y144" s="510"/>
      <c r="Z144" s="511"/>
      <c r="AA144" s="510"/>
      <c r="AB144" s="511"/>
      <c r="AC144" s="510"/>
      <c r="AD144" s="511"/>
      <c r="AE144" s="510"/>
      <c r="AF144" s="511"/>
      <c r="AG144" s="510"/>
      <c r="AH144" s="511"/>
      <c r="AI144" s="253">
        <f t="shared" si="154"/>
        <v>0</v>
      </c>
      <c r="AJ144" s="544"/>
      <c r="AK144" s="567"/>
      <c r="AL144" s="544"/>
      <c r="AM144" s="567"/>
      <c r="AN144" s="544"/>
      <c r="AO144" s="567"/>
      <c r="AP144" s="544"/>
      <c r="AQ144" s="567"/>
      <c r="AR144" s="544"/>
      <c r="AS144" s="567"/>
      <c r="AT144" s="308">
        <f t="shared" si="155"/>
        <v>0</v>
      </c>
    </row>
    <row r="145" spans="1:46" x14ac:dyDescent="0.3">
      <c r="A145" s="411" t="s">
        <v>62</v>
      </c>
      <c r="B145" s="411"/>
      <c r="C145" s="461"/>
      <c r="D145" s="461"/>
      <c r="E145" s="461"/>
      <c r="F145" s="461"/>
      <c r="G145" s="461"/>
      <c r="H145" s="461"/>
      <c r="I145" s="461"/>
      <c r="J145" s="461"/>
      <c r="K145" s="461"/>
      <c r="L145" s="461"/>
      <c r="M145" s="462"/>
      <c r="N145" s="393"/>
      <c r="O145" s="394"/>
      <c r="P145" s="393"/>
      <c r="Q145" s="394"/>
      <c r="R145" s="393"/>
      <c r="S145" s="394"/>
      <c r="T145" s="393"/>
      <c r="U145" s="394"/>
      <c r="V145" s="393"/>
      <c r="W145" s="394"/>
      <c r="X145" s="220"/>
      <c r="Y145" s="510"/>
      <c r="Z145" s="511"/>
      <c r="AA145" s="510"/>
      <c r="AB145" s="511"/>
      <c r="AC145" s="510"/>
      <c r="AD145" s="511"/>
      <c r="AE145" s="510"/>
      <c r="AF145" s="511"/>
      <c r="AG145" s="510"/>
      <c r="AH145" s="511"/>
      <c r="AI145" s="253">
        <f t="shared" si="154"/>
        <v>0</v>
      </c>
      <c r="AJ145" s="544"/>
      <c r="AK145" s="567"/>
      <c r="AL145" s="544"/>
      <c r="AM145" s="567"/>
      <c r="AN145" s="544"/>
      <c r="AO145" s="567"/>
      <c r="AP145" s="544"/>
      <c r="AQ145" s="567"/>
      <c r="AR145" s="544"/>
      <c r="AS145" s="567"/>
      <c r="AT145" s="308">
        <f t="shared" si="155"/>
        <v>0</v>
      </c>
    </row>
    <row r="146" spans="1:46" x14ac:dyDescent="0.3">
      <c r="A146" s="411" t="s">
        <v>62</v>
      </c>
      <c r="B146" s="411"/>
      <c r="C146" s="461"/>
      <c r="D146" s="461"/>
      <c r="E146" s="461"/>
      <c r="F146" s="461"/>
      <c r="G146" s="461"/>
      <c r="H146" s="461"/>
      <c r="I146" s="461"/>
      <c r="J146" s="461"/>
      <c r="K146" s="461"/>
      <c r="L146" s="461"/>
      <c r="M146" s="462"/>
      <c r="N146" s="393"/>
      <c r="O146" s="394"/>
      <c r="P146" s="393"/>
      <c r="Q146" s="394"/>
      <c r="R146" s="393"/>
      <c r="S146" s="394"/>
      <c r="T146" s="393"/>
      <c r="U146" s="394"/>
      <c r="V146" s="393"/>
      <c r="W146" s="394"/>
      <c r="X146" s="220"/>
      <c r="Y146" s="510"/>
      <c r="Z146" s="511"/>
      <c r="AA146" s="510"/>
      <c r="AB146" s="511"/>
      <c r="AC146" s="510"/>
      <c r="AD146" s="511"/>
      <c r="AE146" s="510"/>
      <c r="AF146" s="511"/>
      <c r="AG146" s="510"/>
      <c r="AH146" s="511"/>
      <c r="AI146" s="253">
        <f t="shared" si="154"/>
        <v>0</v>
      </c>
      <c r="AJ146" s="544"/>
      <c r="AK146" s="567"/>
      <c r="AL146" s="544"/>
      <c r="AM146" s="567"/>
      <c r="AN146" s="544"/>
      <c r="AO146" s="567"/>
      <c r="AP146" s="544"/>
      <c r="AQ146" s="567"/>
      <c r="AR146" s="544"/>
      <c r="AS146" s="567"/>
      <c r="AT146" s="308">
        <f t="shared" si="155"/>
        <v>0</v>
      </c>
    </row>
    <row r="147" spans="1:46" ht="15" thickBot="1" x14ac:dyDescent="0.35">
      <c r="A147" s="411" t="s">
        <v>62</v>
      </c>
      <c r="B147" s="411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393"/>
      <c r="O147" s="394"/>
      <c r="P147" s="393"/>
      <c r="Q147" s="394"/>
      <c r="R147" s="393"/>
      <c r="S147" s="394"/>
      <c r="T147" s="393"/>
      <c r="U147" s="394"/>
      <c r="V147" s="393"/>
      <c r="W147" s="394"/>
      <c r="X147" s="220"/>
      <c r="Y147" s="510"/>
      <c r="Z147" s="511"/>
      <c r="AA147" s="510"/>
      <c r="AB147" s="511"/>
      <c r="AC147" s="510"/>
      <c r="AD147" s="511"/>
      <c r="AE147" s="510"/>
      <c r="AF147" s="511"/>
      <c r="AG147" s="510"/>
      <c r="AH147" s="511"/>
      <c r="AI147" s="253">
        <f t="shared" si="154"/>
        <v>0</v>
      </c>
      <c r="AJ147" s="571"/>
      <c r="AK147" s="572"/>
      <c r="AL147" s="571"/>
      <c r="AM147" s="572"/>
      <c r="AN147" s="571"/>
      <c r="AO147" s="572"/>
      <c r="AP147" s="571"/>
      <c r="AQ147" s="572"/>
      <c r="AR147" s="571"/>
      <c r="AS147" s="572"/>
      <c r="AT147" s="308">
        <f t="shared" si="155"/>
        <v>0</v>
      </c>
    </row>
    <row r="148" spans="1:46" ht="15" thickBot="1" x14ac:dyDescent="0.35">
      <c r="A148" s="141"/>
      <c r="B148" s="142"/>
      <c r="C148" s="142"/>
      <c r="D148" s="142"/>
      <c r="E148" s="142"/>
      <c r="F148" s="142"/>
      <c r="G148" s="142"/>
      <c r="H148" s="142"/>
      <c r="I148" s="450" t="s">
        <v>67</v>
      </c>
      <c r="J148" s="450"/>
      <c r="K148" s="450"/>
      <c r="L148" s="450"/>
      <c r="M148" s="451"/>
      <c r="N148" s="143"/>
      <c r="O148" s="139">
        <f>SUM(N130:O147)</f>
        <v>0</v>
      </c>
      <c r="P148" s="143"/>
      <c r="Q148" s="139">
        <f>SUM(P130:Q147)</f>
        <v>0</v>
      </c>
      <c r="R148" s="144"/>
      <c r="S148" s="139">
        <f>SUM(R130:S147)</f>
        <v>0</v>
      </c>
      <c r="T148" s="144"/>
      <c r="U148" s="139">
        <f>SUM(T130:U147)</f>
        <v>0</v>
      </c>
      <c r="V148" s="144"/>
      <c r="W148" s="139">
        <f>SUM(V130:W147)</f>
        <v>0</v>
      </c>
      <c r="X148" s="144">
        <f>SUM(X130:X147)</f>
        <v>0</v>
      </c>
      <c r="Y148" s="525">
        <f>SUM(Y130:Z147)</f>
        <v>0</v>
      </c>
      <c r="Z148" s="526"/>
      <c r="AA148" s="525">
        <f>SUM(AA130:AB147)</f>
        <v>0</v>
      </c>
      <c r="AB148" s="526"/>
      <c r="AC148" s="525">
        <f>SUM(AC130:AD147)</f>
        <v>0</v>
      </c>
      <c r="AD148" s="526"/>
      <c r="AE148" s="525">
        <f>SUM(AE130:AF147)</f>
        <v>0</v>
      </c>
      <c r="AF148" s="526"/>
      <c r="AG148" s="525">
        <f>SUM(AG130:AH147)</f>
        <v>0</v>
      </c>
      <c r="AH148" s="526"/>
      <c r="AI148" s="299">
        <f t="shared" si="154"/>
        <v>0</v>
      </c>
      <c r="AJ148" s="525">
        <f>SUM(AJ130:AK147)</f>
        <v>0</v>
      </c>
      <c r="AK148" s="526"/>
      <c r="AL148" s="525">
        <f>SUM(AL130:AM147)</f>
        <v>0</v>
      </c>
      <c r="AM148" s="526"/>
      <c r="AN148" s="525">
        <f>SUM(AN130:AO147)</f>
        <v>0</v>
      </c>
      <c r="AO148" s="526"/>
      <c r="AP148" s="525">
        <f>SUM(AP130:AQ147)</f>
        <v>0</v>
      </c>
      <c r="AQ148" s="526"/>
      <c r="AR148" s="525">
        <f>SUM(AR130:AS147)</f>
        <v>0</v>
      </c>
      <c r="AS148" s="526"/>
      <c r="AT148" s="322">
        <f t="shared" si="155"/>
        <v>0</v>
      </c>
    </row>
    <row r="149" spans="1:46" x14ac:dyDescent="0.3">
      <c r="A149" s="460" t="s">
        <v>68</v>
      </c>
      <c r="B149" s="460"/>
      <c r="C149" s="460"/>
      <c r="D149" s="460" t="s">
        <v>39</v>
      </c>
      <c r="E149" s="460"/>
      <c r="F149" s="460"/>
      <c r="G149" s="460"/>
      <c r="H149" s="460"/>
      <c r="I149" s="460"/>
      <c r="J149" s="460"/>
      <c r="K149" s="460"/>
      <c r="L149" s="460"/>
      <c r="M149" s="465"/>
      <c r="N149" s="382"/>
      <c r="O149" s="383"/>
      <c r="P149" s="382"/>
      <c r="Q149" s="383"/>
      <c r="R149" s="382"/>
      <c r="S149" s="383"/>
      <c r="T149" s="382"/>
      <c r="U149" s="383"/>
      <c r="V149" s="382"/>
      <c r="W149" s="383"/>
      <c r="X149" s="190"/>
      <c r="Y149" s="496"/>
      <c r="Z149" s="497"/>
      <c r="AA149" s="496"/>
      <c r="AB149" s="497"/>
      <c r="AC149" s="496"/>
      <c r="AD149" s="497"/>
      <c r="AE149" s="496"/>
      <c r="AF149" s="497"/>
      <c r="AG149" s="496"/>
      <c r="AH149" s="497"/>
      <c r="AI149" s="248"/>
      <c r="AJ149" s="500"/>
      <c r="AK149" s="412"/>
      <c r="AL149" s="500"/>
      <c r="AM149" s="412"/>
      <c r="AN149" s="500"/>
      <c r="AO149" s="412"/>
      <c r="AP149" s="500"/>
      <c r="AQ149" s="412"/>
      <c r="AR149" s="500"/>
      <c r="AS149" s="412"/>
      <c r="AT149" s="14"/>
    </row>
    <row r="150" spans="1:46" x14ac:dyDescent="0.3">
      <c r="A150" s="411"/>
      <c r="B150" s="411"/>
      <c r="C150" s="411"/>
      <c r="D150" s="411"/>
      <c r="E150" s="411"/>
      <c r="F150" s="411"/>
      <c r="G150" s="411"/>
      <c r="H150" s="411"/>
      <c r="I150" s="411"/>
      <c r="J150" s="411"/>
      <c r="K150" s="411"/>
      <c r="L150" s="411"/>
      <c r="M150" s="379"/>
      <c r="N150" s="391"/>
      <c r="O150" s="392"/>
      <c r="P150" s="466"/>
      <c r="Q150" s="467"/>
      <c r="R150" s="391"/>
      <c r="S150" s="392"/>
      <c r="T150" s="391"/>
      <c r="U150" s="392"/>
      <c r="V150" s="391"/>
      <c r="W150" s="392"/>
      <c r="X150" s="106"/>
      <c r="Y150" s="510"/>
      <c r="Z150" s="511"/>
      <c r="AA150" s="510"/>
      <c r="AB150" s="511"/>
      <c r="AC150" s="510"/>
      <c r="AD150" s="511"/>
      <c r="AE150" s="510"/>
      <c r="AF150" s="511"/>
      <c r="AG150" s="510"/>
      <c r="AH150" s="511"/>
      <c r="AI150" s="253">
        <f>SUM(Y150:AH150)</f>
        <v>0</v>
      </c>
      <c r="AJ150" s="544"/>
      <c r="AK150" s="567"/>
      <c r="AL150" s="544"/>
      <c r="AM150" s="567"/>
      <c r="AN150" s="544"/>
      <c r="AO150" s="567"/>
      <c r="AP150" s="544"/>
      <c r="AQ150" s="567"/>
      <c r="AR150" s="544"/>
      <c r="AS150" s="567"/>
      <c r="AT150" s="308">
        <f>SUM(AJ150:AS150)</f>
        <v>0</v>
      </c>
    </row>
    <row r="151" spans="1:46" x14ac:dyDescent="0.3">
      <c r="A151" s="411"/>
      <c r="B151" s="411"/>
      <c r="C151" s="411"/>
      <c r="D151" s="411"/>
      <c r="E151" s="411"/>
      <c r="F151" s="411"/>
      <c r="G151" s="411"/>
      <c r="H151" s="411"/>
      <c r="I151" s="411"/>
      <c r="J151" s="411"/>
      <c r="K151" s="411"/>
      <c r="L151" s="411"/>
      <c r="M151" s="379"/>
      <c r="N151" s="391"/>
      <c r="O151" s="392"/>
      <c r="P151" s="466"/>
      <c r="Q151" s="467"/>
      <c r="R151" s="391"/>
      <c r="S151" s="392"/>
      <c r="T151" s="391"/>
      <c r="U151" s="392"/>
      <c r="V151" s="391"/>
      <c r="W151" s="392"/>
      <c r="X151" s="106"/>
      <c r="Y151" s="510"/>
      <c r="Z151" s="511"/>
      <c r="AA151" s="510"/>
      <c r="AB151" s="511"/>
      <c r="AC151" s="510"/>
      <c r="AD151" s="511"/>
      <c r="AE151" s="510"/>
      <c r="AF151" s="511"/>
      <c r="AG151" s="510"/>
      <c r="AH151" s="511"/>
      <c r="AI151" s="253">
        <f t="shared" ref="AI151:AI156" si="156">SUM(Y151:AH151)</f>
        <v>0</v>
      </c>
      <c r="AJ151" s="544"/>
      <c r="AK151" s="567"/>
      <c r="AL151" s="544"/>
      <c r="AM151" s="567"/>
      <c r="AN151" s="544"/>
      <c r="AO151" s="567"/>
      <c r="AP151" s="544"/>
      <c r="AQ151" s="567"/>
      <c r="AR151" s="544"/>
      <c r="AS151" s="567"/>
      <c r="AT151" s="308">
        <f t="shared" ref="AT151:AT156" si="157">SUM(AJ151:AS151)</f>
        <v>0</v>
      </c>
    </row>
    <row r="152" spans="1:46" x14ac:dyDescent="0.3">
      <c r="A152" s="411"/>
      <c r="B152" s="411"/>
      <c r="C152" s="411"/>
      <c r="D152" s="411"/>
      <c r="E152" s="411"/>
      <c r="F152" s="411"/>
      <c r="G152" s="411"/>
      <c r="H152" s="411"/>
      <c r="I152" s="411"/>
      <c r="J152" s="411"/>
      <c r="K152" s="411"/>
      <c r="L152" s="411"/>
      <c r="M152" s="379"/>
      <c r="N152" s="391"/>
      <c r="O152" s="392"/>
      <c r="P152" s="466"/>
      <c r="Q152" s="467"/>
      <c r="R152" s="391"/>
      <c r="S152" s="392"/>
      <c r="T152" s="391"/>
      <c r="U152" s="392"/>
      <c r="V152" s="391"/>
      <c r="W152" s="392"/>
      <c r="X152" s="106"/>
      <c r="Y152" s="510"/>
      <c r="Z152" s="511"/>
      <c r="AA152" s="510"/>
      <c r="AB152" s="511"/>
      <c r="AC152" s="510"/>
      <c r="AD152" s="511"/>
      <c r="AE152" s="510"/>
      <c r="AF152" s="511"/>
      <c r="AG152" s="510"/>
      <c r="AH152" s="511"/>
      <c r="AI152" s="253">
        <f t="shared" si="156"/>
        <v>0</v>
      </c>
      <c r="AJ152" s="544"/>
      <c r="AK152" s="567"/>
      <c r="AL152" s="544"/>
      <c r="AM152" s="567"/>
      <c r="AN152" s="544"/>
      <c r="AO152" s="567"/>
      <c r="AP152" s="544"/>
      <c r="AQ152" s="567"/>
      <c r="AR152" s="544"/>
      <c r="AS152" s="567"/>
      <c r="AT152" s="308">
        <f t="shared" si="157"/>
        <v>0</v>
      </c>
    </row>
    <row r="153" spans="1:46" x14ac:dyDescent="0.3">
      <c r="A153" s="411"/>
      <c r="B153" s="411"/>
      <c r="C153" s="411"/>
      <c r="D153" s="411"/>
      <c r="E153" s="411"/>
      <c r="F153" s="411"/>
      <c r="G153" s="411"/>
      <c r="H153" s="411"/>
      <c r="I153" s="411"/>
      <c r="J153" s="411"/>
      <c r="K153" s="411"/>
      <c r="L153" s="411"/>
      <c r="M153" s="379"/>
      <c r="N153" s="391"/>
      <c r="O153" s="392"/>
      <c r="P153" s="466"/>
      <c r="Q153" s="467"/>
      <c r="R153" s="391"/>
      <c r="S153" s="392"/>
      <c r="T153" s="391"/>
      <c r="U153" s="392"/>
      <c r="V153" s="391"/>
      <c r="W153" s="392"/>
      <c r="X153" s="106"/>
      <c r="Y153" s="510"/>
      <c r="Z153" s="511"/>
      <c r="AA153" s="510"/>
      <c r="AB153" s="511"/>
      <c r="AC153" s="510"/>
      <c r="AD153" s="511"/>
      <c r="AE153" s="510"/>
      <c r="AF153" s="511"/>
      <c r="AG153" s="510"/>
      <c r="AH153" s="511"/>
      <c r="AI153" s="253">
        <f t="shared" si="156"/>
        <v>0</v>
      </c>
      <c r="AJ153" s="544"/>
      <c r="AK153" s="567"/>
      <c r="AL153" s="544"/>
      <c r="AM153" s="567"/>
      <c r="AN153" s="544"/>
      <c r="AO153" s="567"/>
      <c r="AP153" s="544"/>
      <c r="AQ153" s="567"/>
      <c r="AR153" s="544"/>
      <c r="AS153" s="567"/>
      <c r="AT153" s="308">
        <f t="shared" si="157"/>
        <v>0</v>
      </c>
    </row>
    <row r="154" spans="1:46" x14ac:dyDescent="0.3">
      <c r="A154" s="411"/>
      <c r="B154" s="411"/>
      <c r="C154" s="411"/>
      <c r="D154" s="411"/>
      <c r="E154" s="411"/>
      <c r="F154" s="411"/>
      <c r="G154" s="411"/>
      <c r="H154" s="411"/>
      <c r="I154" s="411"/>
      <c r="J154" s="411"/>
      <c r="K154" s="411"/>
      <c r="L154" s="411"/>
      <c r="M154" s="379"/>
      <c r="N154" s="391"/>
      <c r="O154" s="392"/>
      <c r="P154" s="466"/>
      <c r="Q154" s="467"/>
      <c r="R154" s="391"/>
      <c r="S154" s="392"/>
      <c r="T154" s="391"/>
      <c r="U154" s="392"/>
      <c r="V154" s="391"/>
      <c r="W154" s="392"/>
      <c r="X154" s="106"/>
      <c r="Y154" s="510"/>
      <c r="Z154" s="511"/>
      <c r="AA154" s="510"/>
      <c r="AB154" s="511"/>
      <c r="AC154" s="510"/>
      <c r="AD154" s="511"/>
      <c r="AE154" s="510"/>
      <c r="AF154" s="511"/>
      <c r="AG154" s="510"/>
      <c r="AH154" s="511"/>
      <c r="AI154" s="253">
        <f t="shared" si="156"/>
        <v>0</v>
      </c>
      <c r="AJ154" s="544"/>
      <c r="AK154" s="567"/>
      <c r="AL154" s="544"/>
      <c r="AM154" s="567"/>
      <c r="AN154" s="544"/>
      <c r="AO154" s="567"/>
      <c r="AP154" s="544"/>
      <c r="AQ154" s="567"/>
      <c r="AR154" s="544"/>
      <c r="AS154" s="567"/>
      <c r="AT154" s="308">
        <f t="shared" si="157"/>
        <v>0</v>
      </c>
    </row>
    <row r="155" spans="1:46" ht="15" thickBot="1" x14ac:dyDescent="0.35">
      <c r="A155" s="411"/>
      <c r="B155" s="411"/>
      <c r="C155" s="411"/>
      <c r="D155" s="411"/>
      <c r="E155" s="411"/>
      <c r="F155" s="411"/>
      <c r="G155" s="411"/>
      <c r="H155" s="411"/>
      <c r="I155" s="411"/>
      <c r="J155" s="411"/>
      <c r="K155" s="411"/>
      <c r="L155" s="411"/>
      <c r="M155" s="379"/>
      <c r="N155" s="391"/>
      <c r="O155" s="392"/>
      <c r="P155" s="466"/>
      <c r="Q155" s="467"/>
      <c r="R155" s="391"/>
      <c r="S155" s="392"/>
      <c r="T155" s="391"/>
      <c r="U155" s="392"/>
      <c r="V155" s="391"/>
      <c r="W155" s="392"/>
      <c r="X155" s="106"/>
      <c r="Y155" s="510"/>
      <c r="Z155" s="511"/>
      <c r="AA155" s="510"/>
      <c r="AB155" s="511"/>
      <c r="AC155" s="510"/>
      <c r="AD155" s="511"/>
      <c r="AE155" s="510"/>
      <c r="AF155" s="511"/>
      <c r="AG155" s="510"/>
      <c r="AH155" s="511"/>
      <c r="AI155" s="253">
        <f t="shared" si="156"/>
        <v>0</v>
      </c>
      <c r="AJ155" s="544"/>
      <c r="AK155" s="567"/>
      <c r="AL155" s="544"/>
      <c r="AM155" s="567"/>
      <c r="AN155" s="544"/>
      <c r="AO155" s="567"/>
      <c r="AP155" s="544"/>
      <c r="AQ155" s="567"/>
      <c r="AR155" s="544"/>
      <c r="AS155" s="567"/>
      <c r="AT155" s="308">
        <f t="shared" si="157"/>
        <v>0</v>
      </c>
    </row>
    <row r="156" spans="1:46" ht="15" thickBot="1" x14ac:dyDescent="0.35">
      <c r="A156" s="212"/>
      <c r="B156" s="213"/>
      <c r="C156" s="213"/>
      <c r="D156" s="213"/>
      <c r="E156" s="213"/>
      <c r="F156" s="213"/>
      <c r="G156" s="213"/>
      <c r="H156" s="213"/>
      <c r="I156" s="206" t="s">
        <v>69</v>
      </c>
      <c r="J156" s="213"/>
      <c r="K156" s="213"/>
      <c r="L156" s="213"/>
      <c r="M156" s="214"/>
      <c r="N156" s="144"/>
      <c r="O156" s="139">
        <f>SUM(N150:O155)</f>
        <v>0</v>
      </c>
      <c r="P156" s="144"/>
      <c r="Q156" s="139">
        <f>SUM(P150:Q155)</f>
        <v>0</v>
      </c>
      <c r="R156" s="144"/>
      <c r="S156" s="139">
        <f>SUM(R150:S155)</f>
        <v>0</v>
      </c>
      <c r="T156" s="144"/>
      <c r="U156" s="139">
        <f>SUM(T150:U155)</f>
        <v>0</v>
      </c>
      <c r="V156" s="144"/>
      <c r="W156" s="139">
        <f>SUM(V150:W155)</f>
        <v>0</v>
      </c>
      <c r="X156" s="144">
        <f>SUM(X150:X155)</f>
        <v>0</v>
      </c>
      <c r="Y156" s="525">
        <f>SUM(Y150:Z155)</f>
        <v>0</v>
      </c>
      <c r="Z156" s="526"/>
      <c r="AA156" s="525">
        <f>SUM(AA150:AB155)</f>
        <v>0</v>
      </c>
      <c r="AB156" s="526"/>
      <c r="AC156" s="525">
        <f>SUM(AC150:AD155)</f>
        <v>0</v>
      </c>
      <c r="AD156" s="526"/>
      <c r="AE156" s="525">
        <f>SUM(AE150:AF155)</f>
        <v>0</v>
      </c>
      <c r="AF156" s="526"/>
      <c r="AG156" s="525">
        <f>SUM(AG150:AH155)</f>
        <v>0</v>
      </c>
      <c r="AH156" s="526"/>
      <c r="AI156" s="319">
        <f t="shared" si="156"/>
        <v>0</v>
      </c>
      <c r="AJ156" s="570">
        <f>SUM(AJ150:AK155)</f>
        <v>0</v>
      </c>
      <c r="AK156" s="569"/>
      <c r="AL156" s="568">
        <f>SUM(AL150:AM155)</f>
        <v>0</v>
      </c>
      <c r="AM156" s="569"/>
      <c r="AN156" s="568">
        <f>SUM(AN150:AO155)</f>
        <v>0</v>
      </c>
      <c r="AO156" s="569"/>
      <c r="AP156" s="568">
        <f>SUM(AP150:AQ155)</f>
        <v>0</v>
      </c>
      <c r="AQ156" s="569"/>
      <c r="AR156" s="568">
        <f>SUM(AR150:AS155)</f>
        <v>0</v>
      </c>
      <c r="AS156" s="569"/>
      <c r="AT156" s="139">
        <f t="shared" si="157"/>
        <v>0</v>
      </c>
    </row>
    <row r="157" spans="1:46" x14ac:dyDescent="0.3">
      <c r="A157" s="460" t="s">
        <v>70</v>
      </c>
      <c r="B157" s="460"/>
      <c r="C157" s="460"/>
      <c r="D157" s="468"/>
      <c r="E157" s="468"/>
      <c r="F157" s="468"/>
      <c r="G157" s="468"/>
      <c r="H157" s="468"/>
      <c r="I157" s="468"/>
      <c r="J157" s="468"/>
      <c r="K157" s="468"/>
      <c r="L157" s="468"/>
      <c r="M157" s="377"/>
      <c r="N157" s="382"/>
      <c r="O157" s="383"/>
      <c r="P157" s="382"/>
      <c r="Q157" s="383"/>
      <c r="R157" s="382"/>
      <c r="S157" s="383"/>
      <c r="T157" s="382"/>
      <c r="U157" s="383"/>
      <c r="V157" s="382"/>
      <c r="W157" s="383"/>
      <c r="X157" s="190"/>
      <c r="Y157" s="496"/>
      <c r="Z157" s="497"/>
      <c r="AA157" s="496"/>
      <c r="AB157" s="497"/>
      <c r="AC157" s="496"/>
      <c r="AD157" s="497"/>
      <c r="AE157" s="496"/>
      <c r="AF157" s="497"/>
      <c r="AG157" s="496"/>
      <c r="AH157" s="497"/>
      <c r="AI157" s="248"/>
      <c r="AJ157" s="558"/>
      <c r="AK157" s="559"/>
      <c r="AL157" s="558"/>
      <c r="AM157" s="559"/>
      <c r="AN157" s="558"/>
      <c r="AO157" s="559"/>
      <c r="AP157" s="558"/>
      <c r="AQ157" s="559"/>
      <c r="AR157" s="558"/>
      <c r="AS157" s="559"/>
      <c r="AT157" s="14"/>
    </row>
    <row r="158" spans="1:46" x14ac:dyDescent="0.3">
      <c r="A158" s="411" t="s">
        <v>71</v>
      </c>
      <c r="B158" s="411"/>
      <c r="C158" s="411"/>
      <c r="D158" s="411"/>
      <c r="E158" s="411"/>
      <c r="F158" s="411"/>
      <c r="G158" s="411"/>
      <c r="H158" s="411"/>
      <c r="I158" s="411"/>
      <c r="J158" s="411"/>
      <c r="K158" s="411"/>
      <c r="L158" s="411"/>
      <c r="M158" s="379"/>
      <c r="N158" s="391"/>
      <c r="O158" s="392"/>
      <c r="P158" s="391"/>
      <c r="Q158" s="392"/>
      <c r="R158" s="391"/>
      <c r="S158" s="392"/>
      <c r="T158" s="391"/>
      <c r="U158" s="392"/>
      <c r="V158" s="391"/>
      <c r="W158" s="392"/>
      <c r="X158" s="106"/>
      <c r="Y158" s="510"/>
      <c r="Z158" s="511"/>
      <c r="AA158" s="510"/>
      <c r="AB158" s="511"/>
      <c r="AC158" s="510"/>
      <c r="AD158" s="511"/>
      <c r="AE158" s="510"/>
      <c r="AF158" s="511"/>
      <c r="AG158" s="510"/>
      <c r="AH158" s="511"/>
      <c r="AI158" s="253">
        <f>SUM(Y158:AH158)</f>
        <v>0</v>
      </c>
      <c r="AJ158" s="544"/>
      <c r="AK158" s="567"/>
      <c r="AL158" s="544"/>
      <c r="AM158" s="567"/>
      <c r="AN158" s="544"/>
      <c r="AO158" s="567"/>
      <c r="AP158" s="544"/>
      <c r="AQ158" s="567"/>
      <c r="AR158" s="544"/>
      <c r="AS158" s="567"/>
      <c r="AT158" s="308">
        <f>SUM(AJ158:AS158)</f>
        <v>0</v>
      </c>
    </row>
    <row r="159" spans="1:46" x14ac:dyDescent="0.3">
      <c r="A159" s="411" t="s">
        <v>72</v>
      </c>
      <c r="B159" s="411"/>
      <c r="C159" s="411"/>
      <c r="D159" s="411"/>
      <c r="E159" s="411"/>
      <c r="F159" s="411"/>
      <c r="G159" s="411"/>
      <c r="H159" s="411"/>
      <c r="I159" s="411"/>
      <c r="J159" s="411"/>
      <c r="K159" s="411"/>
      <c r="L159" s="411"/>
      <c r="M159" s="379"/>
      <c r="N159" s="391"/>
      <c r="O159" s="392"/>
      <c r="P159" s="391"/>
      <c r="Q159" s="392"/>
      <c r="R159" s="391"/>
      <c r="S159" s="392"/>
      <c r="T159" s="391"/>
      <c r="U159" s="392"/>
      <c r="V159" s="391"/>
      <c r="W159" s="392"/>
      <c r="X159" s="106"/>
      <c r="Y159" s="510"/>
      <c r="Z159" s="511"/>
      <c r="AA159" s="510"/>
      <c r="AB159" s="511"/>
      <c r="AC159" s="510"/>
      <c r="AD159" s="511"/>
      <c r="AE159" s="510"/>
      <c r="AF159" s="511"/>
      <c r="AG159" s="510"/>
      <c r="AH159" s="511"/>
      <c r="AI159" s="253">
        <f t="shared" ref="AI159:AI163" si="158">SUM(Y159:AH159)</f>
        <v>0</v>
      </c>
      <c r="AJ159" s="544"/>
      <c r="AK159" s="567"/>
      <c r="AL159" s="544"/>
      <c r="AM159" s="567"/>
      <c r="AN159" s="544"/>
      <c r="AO159" s="567"/>
      <c r="AP159" s="544"/>
      <c r="AQ159" s="567"/>
      <c r="AR159" s="544"/>
      <c r="AS159" s="567"/>
      <c r="AT159" s="308">
        <f t="shared" ref="AT159:AT163" si="159">SUM(AJ159:AS159)</f>
        <v>0</v>
      </c>
    </row>
    <row r="160" spans="1:46" x14ac:dyDescent="0.3">
      <c r="A160" s="411" t="s">
        <v>73</v>
      </c>
      <c r="B160" s="411"/>
      <c r="C160" s="411"/>
      <c r="D160" s="411"/>
      <c r="E160" s="411"/>
      <c r="F160" s="411"/>
      <c r="G160" s="411"/>
      <c r="H160" s="411"/>
      <c r="I160" s="411"/>
      <c r="J160" s="411"/>
      <c r="K160" s="411"/>
      <c r="L160" s="411"/>
      <c r="M160" s="379"/>
      <c r="N160" s="391"/>
      <c r="O160" s="392"/>
      <c r="P160" s="391"/>
      <c r="Q160" s="392"/>
      <c r="R160" s="391"/>
      <c r="S160" s="392"/>
      <c r="T160" s="391"/>
      <c r="U160" s="392"/>
      <c r="V160" s="391"/>
      <c r="W160" s="392"/>
      <c r="X160" s="106"/>
      <c r="Y160" s="510"/>
      <c r="Z160" s="511"/>
      <c r="AA160" s="510"/>
      <c r="AB160" s="511"/>
      <c r="AC160" s="510"/>
      <c r="AD160" s="511"/>
      <c r="AE160" s="510"/>
      <c r="AF160" s="511"/>
      <c r="AG160" s="510"/>
      <c r="AH160" s="511"/>
      <c r="AI160" s="253">
        <f t="shared" si="158"/>
        <v>0</v>
      </c>
      <c r="AJ160" s="544"/>
      <c r="AK160" s="567"/>
      <c r="AL160" s="544"/>
      <c r="AM160" s="567"/>
      <c r="AN160" s="544"/>
      <c r="AO160" s="567"/>
      <c r="AP160" s="544"/>
      <c r="AQ160" s="567"/>
      <c r="AR160" s="544"/>
      <c r="AS160" s="567"/>
      <c r="AT160" s="308">
        <f t="shared" si="159"/>
        <v>0</v>
      </c>
    </row>
    <row r="161" spans="1:46" x14ac:dyDescent="0.3">
      <c r="A161" s="411" t="s">
        <v>74</v>
      </c>
      <c r="B161" s="411"/>
      <c r="C161" s="411"/>
      <c r="D161" s="411"/>
      <c r="E161" s="411"/>
      <c r="F161" s="411"/>
      <c r="G161" s="411"/>
      <c r="H161" s="411"/>
      <c r="I161" s="411"/>
      <c r="J161" s="411"/>
      <c r="K161" s="411"/>
      <c r="L161" s="411"/>
      <c r="M161" s="379"/>
      <c r="N161" s="391"/>
      <c r="O161" s="392"/>
      <c r="P161" s="391"/>
      <c r="Q161" s="392"/>
      <c r="R161" s="391"/>
      <c r="S161" s="392"/>
      <c r="T161" s="391"/>
      <c r="U161" s="392"/>
      <c r="V161" s="391"/>
      <c r="W161" s="392"/>
      <c r="X161" s="106"/>
      <c r="Y161" s="510"/>
      <c r="Z161" s="511"/>
      <c r="AA161" s="510"/>
      <c r="AB161" s="511"/>
      <c r="AC161" s="510"/>
      <c r="AD161" s="511"/>
      <c r="AE161" s="510"/>
      <c r="AF161" s="511"/>
      <c r="AG161" s="510"/>
      <c r="AH161" s="511"/>
      <c r="AI161" s="253">
        <f t="shared" si="158"/>
        <v>0</v>
      </c>
      <c r="AJ161" s="544"/>
      <c r="AK161" s="567"/>
      <c r="AL161" s="544"/>
      <c r="AM161" s="567"/>
      <c r="AN161" s="544"/>
      <c r="AO161" s="567"/>
      <c r="AP161" s="544"/>
      <c r="AQ161" s="567"/>
      <c r="AR161" s="544"/>
      <c r="AS161" s="567"/>
      <c r="AT161" s="308">
        <f t="shared" si="159"/>
        <v>0</v>
      </c>
    </row>
    <row r="162" spans="1:46" ht="15" thickBot="1" x14ac:dyDescent="0.35">
      <c r="A162" s="411" t="s">
        <v>75</v>
      </c>
      <c r="B162" s="411"/>
      <c r="C162" s="411"/>
      <c r="D162" s="411"/>
      <c r="E162" s="411"/>
      <c r="F162" s="411"/>
      <c r="G162" s="411"/>
      <c r="H162" s="411"/>
      <c r="I162" s="411"/>
      <c r="J162" s="411"/>
      <c r="K162" s="411"/>
      <c r="L162" s="411"/>
      <c r="M162" s="379"/>
      <c r="N162" s="469"/>
      <c r="O162" s="470"/>
      <c r="P162" s="469"/>
      <c r="Q162" s="470"/>
      <c r="R162" s="469"/>
      <c r="S162" s="470"/>
      <c r="T162" s="469"/>
      <c r="U162" s="470"/>
      <c r="V162" s="469"/>
      <c r="W162" s="470"/>
      <c r="X162" s="106"/>
      <c r="Y162" s="510"/>
      <c r="Z162" s="511"/>
      <c r="AA162" s="510"/>
      <c r="AB162" s="511"/>
      <c r="AC162" s="510"/>
      <c r="AD162" s="511"/>
      <c r="AE162" s="510"/>
      <c r="AF162" s="511"/>
      <c r="AG162" s="510"/>
      <c r="AH162" s="511"/>
      <c r="AI162" s="253">
        <f t="shared" si="158"/>
        <v>0</v>
      </c>
      <c r="AJ162" s="544"/>
      <c r="AK162" s="567"/>
      <c r="AL162" s="544"/>
      <c r="AM162" s="567"/>
      <c r="AN162" s="544"/>
      <c r="AO162" s="567"/>
      <c r="AP162" s="544"/>
      <c r="AQ162" s="567"/>
      <c r="AR162" s="544"/>
      <c r="AS162" s="567"/>
      <c r="AT162" s="308">
        <f t="shared" si="159"/>
        <v>0</v>
      </c>
    </row>
    <row r="163" spans="1:46" ht="15" thickBot="1" x14ac:dyDescent="0.35">
      <c r="A163" s="212"/>
      <c r="B163" s="213"/>
      <c r="C163" s="213"/>
      <c r="D163" s="213"/>
      <c r="E163" s="213"/>
      <c r="F163" s="213"/>
      <c r="G163" s="213"/>
      <c r="H163" s="213"/>
      <c r="I163" s="450" t="s">
        <v>76</v>
      </c>
      <c r="J163" s="471"/>
      <c r="K163" s="471"/>
      <c r="L163" s="471"/>
      <c r="M163" s="472"/>
      <c r="N163" s="144"/>
      <c r="O163" s="139">
        <f>SUM(N158:O162)</f>
        <v>0</v>
      </c>
      <c r="P163" s="144"/>
      <c r="Q163" s="139">
        <f>SUM(P158:Q162)</f>
        <v>0</v>
      </c>
      <c r="R163" s="144"/>
      <c r="S163" s="139">
        <f>SUM(R158:S162)</f>
        <v>0</v>
      </c>
      <c r="T163" s="144"/>
      <c r="U163" s="139">
        <f>SUM(T158:U162)</f>
        <v>0</v>
      </c>
      <c r="V163" s="144"/>
      <c r="W163" s="139">
        <f>SUM(V158:W162)</f>
        <v>0</v>
      </c>
      <c r="X163" s="144">
        <f>SUM(X158:X162)</f>
        <v>0</v>
      </c>
      <c r="Y163" s="525">
        <f>SUM(Y158:Z162)</f>
        <v>0</v>
      </c>
      <c r="Z163" s="526"/>
      <c r="AA163" s="525">
        <f>SUM(AA158:AB162)</f>
        <v>0</v>
      </c>
      <c r="AB163" s="526"/>
      <c r="AC163" s="525">
        <f>SUM(AC158:AD162)</f>
        <v>0</v>
      </c>
      <c r="AD163" s="526"/>
      <c r="AE163" s="525">
        <f>SUM(AE158:AF162)</f>
        <v>0</v>
      </c>
      <c r="AF163" s="526"/>
      <c r="AG163" s="525">
        <f>SUM(AG158:AH162)</f>
        <v>0</v>
      </c>
      <c r="AH163" s="526"/>
      <c r="AI163" s="319">
        <f t="shared" si="158"/>
        <v>0</v>
      </c>
      <c r="AJ163" s="570">
        <f>SUM(AJ158:AK162)</f>
        <v>0</v>
      </c>
      <c r="AK163" s="569"/>
      <c r="AL163" s="568">
        <f>SUM(AL158:AM162)</f>
        <v>0</v>
      </c>
      <c r="AM163" s="569"/>
      <c r="AN163" s="568">
        <f>SUM(AN158:AO162)</f>
        <v>0</v>
      </c>
      <c r="AO163" s="569"/>
      <c r="AP163" s="568">
        <f>SUM(AP158:AQ162)</f>
        <v>0</v>
      </c>
      <c r="AQ163" s="569"/>
      <c r="AR163" s="568">
        <f>SUM(AR158:AS162)</f>
        <v>0</v>
      </c>
      <c r="AS163" s="569"/>
      <c r="AT163" s="139">
        <f t="shared" si="159"/>
        <v>0</v>
      </c>
    </row>
    <row r="164" spans="1:46" x14ac:dyDescent="0.3">
      <c r="A164" s="185" t="s">
        <v>77</v>
      </c>
      <c r="B164" s="183"/>
      <c r="C164" s="183"/>
      <c r="D164" s="183"/>
      <c r="E164" s="183"/>
      <c r="F164" s="468"/>
      <c r="G164" s="468"/>
      <c r="H164" s="468"/>
      <c r="I164" s="468"/>
      <c r="J164" s="468"/>
      <c r="K164" s="468"/>
      <c r="L164" s="468"/>
      <c r="M164" s="377"/>
      <c r="N164" s="376"/>
      <c r="O164" s="377"/>
      <c r="P164" s="376"/>
      <c r="Q164" s="377"/>
      <c r="R164" s="376"/>
      <c r="S164" s="377"/>
      <c r="T164" s="376"/>
      <c r="U164" s="377"/>
      <c r="V164" s="376"/>
      <c r="W164" s="377"/>
      <c r="X164" s="190"/>
      <c r="Y164" s="500"/>
      <c r="Z164" s="412"/>
      <c r="AA164" s="500"/>
      <c r="AB164" s="412"/>
      <c r="AC164" s="500"/>
      <c r="AD164" s="412"/>
      <c r="AE164" s="500"/>
      <c r="AF164" s="412"/>
      <c r="AG164" s="500"/>
      <c r="AH164" s="412"/>
      <c r="AI164" s="248"/>
      <c r="AJ164" s="558"/>
      <c r="AK164" s="559"/>
      <c r="AL164" s="558"/>
      <c r="AM164" s="559"/>
      <c r="AN164" s="558"/>
      <c r="AO164" s="559"/>
      <c r="AP164" s="558"/>
      <c r="AQ164" s="559"/>
      <c r="AR164" s="558"/>
      <c r="AS164" s="559"/>
      <c r="AT164" s="14"/>
    </row>
    <row r="165" spans="1:46" ht="26.4" customHeight="1" x14ac:dyDescent="0.3">
      <c r="A165" s="183"/>
      <c r="B165" s="211" t="s">
        <v>82</v>
      </c>
      <c r="C165" s="183"/>
      <c r="D165" s="479" t="s">
        <v>80</v>
      </c>
      <c r="E165" s="479"/>
      <c r="F165" s="183"/>
      <c r="G165" s="411" t="s">
        <v>83</v>
      </c>
      <c r="H165" s="411"/>
      <c r="I165" s="411"/>
      <c r="J165" s="411"/>
      <c r="K165" s="183"/>
      <c r="L165" s="211" t="s">
        <v>48</v>
      </c>
      <c r="M165" s="191"/>
      <c r="N165" s="378"/>
      <c r="O165" s="379"/>
      <c r="P165" s="378"/>
      <c r="Q165" s="379"/>
      <c r="R165" s="378"/>
      <c r="S165" s="379"/>
      <c r="T165" s="378"/>
      <c r="U165" s="379"/>
      <c r="V165" s="378"/>
      <c r="W165" s="379"/>
      <c r="X165" s="190"/>
      <c r="Y165" s="501"/>
      <c r="Z165" s="413"/>
      <c r="AA165" s="501"/>
      <c r="AB165" s="413"/>
      <c r="AC165" s="501"/>
      <c r="AD165" s="413"/>
      <c r="AE165" s="501"/>
      <c r="AF165" s="413"/>
      <c r="AG165" s="501"/>
      <c r="AH165" s="413"/>
      <c r="AI165" s="248"/>
      <c r="AJ165" s="501"/>
      <c r="AK165" s="413"/>
      <c r="AL165" s="501"/>
      <c r="AM165" s="413"/>
      <c r="AN165" s="501"/>
      <c r="AO165" s="413"/>
      <c r="AP165" s="501"/>
      <c r="AQ165" s="413"/>
      <c r="AR165" s="501"/>
      <c r="AS165" s="413"/>
      <c r="AT165" s="14"/>
    </row>
    <row r="166" spans="1:46" x14ac:dyDescent="0.3">
      <c r="A166" s="183" t="s">
        <v>78</v>
      </c>
      <c r="B166" s="146">
        <v>411</v>
      </c>
      <c r="C166" s="183" t="s">
        <v>79</v>
      </c>
      <c r="D166" s="411">
        <v>0</v>
      </c>
      <c r="E166" s="411"/>
      <c r="F166" s="183"/>
      <c r="G166" s="475">
        <v>323</v>
      </c>
      <c r="H166" s="475"/>
      <c r="I166" s="475"/>
      <c r="J166" s="475"/>
      <c r="K166" s="215"/>
      <c r="L166" s="149">
        <v>1.05</v>
      </c>
      <c r="M166" s="148"/>
      <c r="N166" s="391">
        <f>(B166*D166*L166)+G166</f>
        <v>323</v>
      </c>
      <c r="O166" s="474"/>
      <c r="P166" s="473">
        <f>B166*D166*(L166^2)+G166</f>
        <v>323</v>
      </c>
      <c r="Q166" s="474"/>
      <c r="R166" s="473">
        <f>B166*D166*(L166^3)+G166</f>
        <v>323</v>
      </c>
      <c r="S166" s="474"/>
      <c r="T166" s="473">
        <f>B166*D166*(L166^4)+G166</f>
        <v>323</v>
      </c>
      <c r="U166" s="474"/>
      <c r="V166" s="473">
        <f>B166*D166*(L166^5)+G166</f>
        <v>323</v>
      </c>
      <c r="W166" s="474"/>
      <c r="X166" s="106">
        <f>SUM(O166:W166)</f>
        <v>1292</v>
      </c>
      <c r="Y166" s="510">
        <f>B166*D166*L166+G166</f>
        <v>323</v>
      </c>
      <c r="Z166" s="511"/>
      <c r="AA166" s="510">
        <f>B166*D166*(L166^2)+G166</f>
        <v>323</v>
      </c>
      <c r="AB166" s="511"/>
      <c r="AC166" s="510">
        <f>B166*D166*(L166^3)+G166</f>
        <v>323</v>
      </c>
      <c r="AD166" s="511"/>
      <c r="AE166" s="510">
        <f>B166*D166*(L166^4)+G166</f>
        <v>323</v>
      </c>
      <c r="AF166" s="511"/>
      <c r="AG166" s="510">
        <f>B166*D166*(L166^5)+G166</f>
        <v>323</v>
      </c>
      <c r="AH166" s="511"/>
      <c r="AI166" s="253">
        <f>SUM(Y166:AH166)</f>
        <v>1615</v>
      </c>
      <c r="AJ166" s="560">
        <f>(B166*D166*L166)+G166</f>
        <v>323</v>
      </c>
      <c r="AK166" s="545"/>
      <c r="AL166" s="560">
        <f>B166*D166*(L166^2)+G166</f>
        <v>323</v>
      </c>
      <c r="AM166" s="545"/>
      <c r="AN166" s="560">
        <f>B166*D166*(L166^3)+G166</f>
        <v>323</v>
      </c>
      <c r="AO166" s="545"/>
      <c r="AP166" s="560">
        <f>B166*D166*(L166^4)+G166</f>
        <v>323</v>
      </c>
      <c r="AQ166" s="545"/>
      <c r="AR166" s="560">
        <f>B166*D166*(L166^5)+G166</f>
        <v>323</v>
      </c>
      <c r="AS166" s="545"/>
      <c r="AT166" s="320">
        <f>SUM(AJ166:AS166)</f>
        <v>1615</v>
      </c>
    </row>
    <row r="167" spans="1:46" x14ac:dyDescent="0.3">
      <c r="A167" s="183" t="s">
        <v>81</v>
      </c>
      <c r="B167" s="215">
        <v>591</v>
      </c>
      <c r="C167" s="183"/>
      <c r="D167" s="411">
        <v>0</v>
      </c>
      <c r="E167" s="411"/>
      <c r="F167" s="183"/>
      <c r="G167" s="475">
        <v>323</v>
      </c>
      <c r="H167" s="475"/>
      <c r="I167" s="475"/>
      <c r="J167" s="475"/>
      <c r="K167" s="215"/>
      <c r="L167" s="149">
        <v>1.05</v>
      </c>
      <c r="M167" s="148"/>
      <c r="N167" s="391">
        <f>(B167*D167*L167)+G167</f>
        <v>323</v>
      </c>
      <c r="O167" s="474"/>
      <c r="P167" s="391">
        <f>B167*D167*(L167^2)+G167</f>
        <v>323</v>
      </c>
      <c r="Q167" s="474"/>
      <c r="R167" s="391">
        <f>B167*D167*(L167^3)+G167</f>
        <v>323</v>
      </c>
      <c r="S167" s="474"/>
      <c r="T167" s="391">
        <f>B167*D167*(L167^4)+G167</f>
        <v>323</v>
      </c>
      <c r="U167" s="474"/>
      <c r="V167" s="391">
        <f>B167*D167*(L167^5)+G167</f>
        <v>323</v>
      </c>
      <c r="W167" s="474"/>
      <c r="X167" s="106">
        <f>SUM(O167:W167)</f>
        <v>1292</v>
      </c>
      <c r="Y167" s="510">
        <f>B167*D167*L167+G167</f>
        <v>323</v>
      </c>
      <c r="Z167" s="511"/>
      <c r="AA167" s="510">
        <f>B167*D167*(L167^2)+G167</f>
        <v>323</v>
      </c>
      <c r="AB167" s="511"/>
      <c r="AC167" s="510">
        <f>B167*D167*(L167^3)+G167</f>
        <v>323</v>
      </c>
      <c r="AD167" s="511"/>
      <c r="AE167" s="510">
        <f>B167*D167*(L167^4)+G167</f>
        <v>323</v>
      </c>
      <c r="AF167" s="511"/>
      <c r="AG167" s="510">
        <f>B167*D167*(L167^5)+G167</f>
        <v>323</v>
      </c>
      <c r="AH167" s="511"/>
      <c r="AI167" s="253">
        <f>SUM(Y167:AH167)</f>
        <v>1615</v>
      </c>
      <c r="AJ167" s="544">
        <f>B167*D167*L167+G167</f>
        <v>323</v>
      </c>
      <c r="AK167" s="545"/>
      <c r="AL167" s="544">
        <f>B167*D167*(L167^2)+G167</f>
        <v>323</v>
      </c>
      <c r="AM167" s="545"/>
      <c r="AN167" s="544">
        <f>B167*D167*(L167^3)+G167</f>
        <v>323</v>
      </c>
      <c r="AO167" s="545"/>
      <c r="AP167" s="544">
        <f>B167*D167*(L167^4)+G167</f>
        <v>323</v>
      </c>
      <c r="AQ167" s="545"/>
      <c r="AR167" s="544">
        <f>B167*D167*(L167^5)+G167</f>
        <v>323</v>
      </c>
      <c r="AS167" s="545"/>
      <c r="AT167" s="308">
        <f>SUM(AJ167:AS167)</f>
        <v>1615</v>
      </c>
    </row>
    <row r="168" spans="1:46" ht="15" thickBot="1" x14ac:dyDescent="0.35">
      <c r="A168" s="164" t="s">
        <v>84</v>
      </c>
      <c r="B168" s="183" t="s">
        <v>85</v>
      </c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91"/>
      <c r="N168" s="380"/>
      <c r="O168" s="381"/>
      <c r="P168" s="380"/>
      <c r="Q168" s="381"/>
      <c r="R168" s="380"/>
      <c r="S168" s="381"/>
      <c r="T168" s="380"/>
      <c r="U168" s="381"/>
      <c r="V168" s="183"/>
      <c r="W168" s="191"/>
      <c r="X168" s="190"/>
      <c r="Y168" s="603"/>
      <c r="Z168" s="604"/>
      <c r="AA168" s="603"/>
      <c r="AB168" s="604"/>
      <c r="AC168" s="603"/>
      <c r="AD168" s="604"/>
      <c r="AE168" s="603"/>
      <c r="AF168" s="604"/>
      <c r="AG168" s="603"/>
      <c r="AH168" s="604"/>
      <c r="AI168" s="363"/>
      <c r="AJ168" s="561"/>
      <c r="AK168" s="562"/>
      <c r="AL168" s="561"/>
      <c r="AM168" s="562"/>
      <c r="AN168" s="561"/>
      <c r="AO168" s="562"/>
      <c r="AP168" s="561"/>
      <c r="AQ168" s="562"/>
      <c r="AR168" s="561"/>
      <c r="AS168" s="562"/>
      <c r="AT168" s="247"/>
    </row>
    <row r="169" spans="1:46" ht="15" thickBot="1" x14ac:dyDescent="0.35">
      <c r="A169" s="482"/>
      <c r="B169" s="471"/>
      <c r="C169" s="471"/>
      <c r="D169" s="471"/>
      <c r="E169" s="471"/>
      <c r="F169" s="471"/>
      <c r="G169" s="471"/>
      <c r="H169" s="471"/>
      <c r="I169" s="480" t="s">
        <v>86</v>
      </c>
      <c r="J169" s="480"/>
      <c r="K169" s="480"/>
      <c r="L169" s="480"/>
      <c r="M169" s="481"/>
      <c r="N169" s="213"/>
      <c r="O169" s="139">
        <f>N166+N167</f>
        <v>646</v>
      </c>
      <c r="P169" s="213"/>
      <c r="Q169" s="150">
        <f>P166+P167</f>
        <v>646</v>
      </c>
      <c r="R169" s="213"/>
      <c r="S169" s="150">
        <f>R166+R167</f>
        <v>646</v>
      </c>
      <c r="T169" s="213"/>
      <c r="U169" s="150">
        <f>T166+T167</f>
        <v>646</v>
      </c>
      <c r="V169" s="213"/>
      <c r="W169" s="150">
        <f>V166+V167</f>
        <v>646</v>
      </c>
      <c r="X169" s="243">
        <f>X166+X167</f>
        <v>2584</v>
      </c>
      <c r="Y169" s="568">
        <f>Y166+Y167</f>
        <v>646</v>
      </c>
      <c r="Z169" s="569"/>
      <c r="AA169" s="568">
        <f>AA166+AA167</f>
        <v>646</v>
      </c>
      <c r="AB169" s="569"/>
      <c r="AC169" s="568">
        <f>AC166+AC167</f>
        <v>646</v>
      </c>
      <c r="AD169" s="569"/>
      <c r="AE169" s="568">
        <f>AE166+AE167</f>
        <v>646</v>
      </c>
      <c r="AF169" s="569"/>
      <c r="AG169" s="568">
        <f>AG166+AG167</f>
        <v>646</v>
      </c>
      <c r="AH169" s="569"/>
      <c r="AI169" s="322">
        <f>AI166+AI167</f>
        <v>3230</v>
      </c>
      <c r="AJ169" s="563">
        <f>AJ166+AJ167</f>
        <v>646</v>
      </c>
      <c r="AK169" s="564"/>
      <c r="AL169" s="563">
        <f>AL166+AL167</f>
        <v>646</v>
      </c>
      <c r="AM169" s="564"/>
      <c r="AN169" s="563">
        <f>AN166+AN167</f>
        <v>646</v>
      </c>
      <c r="AO169" s="564"/>
      <c r="AP169" s="563">
        <f>AP166+AP167</f>
        <v>646</v>
      </c>
      <c r="AQ169" s="564"/>
      <c r="AR169" s="563">
        <f>AR166+AR167</f>
        <v>646</v>
      </c>
      <c r="AS169" s="564"/>
      <c r="AT169" s="321">
        <f>AT166+AT167</f>
        <v>3230</v>
      </c>
    </row>
    <row r="170" spans="1:46" ht="15" thickBot="1" x14ac:dyDescent="0.35">
      <c r="A170" s="476" t="s">
        <v>93</v>
      </c>
      <c r="B170" s="477"/>
      <c r="C170" s="477"/>
      <c r="D170" s="477"/>
      <c r="E170" s="477"/>
      <c r="F170" s="477"/>
      <c r="G170" s="477"/>
      <c r="H170" s="477"/>
      <c r="I170" s="477"/>
      <c r="J170" s="477"/>
      <c r="K170" s="477"/>
      <c r="L170" s="477"/>
      <c r="M170" s="478"/>
      <c r="N170" s="216"/>
      <c r="O170" s="152">
        <f>O169+O163+O156+O148+O128+O101</f>
        <v>646</v>
      </c>
      <c r="P170" s="216"/>
      <c r="Q170" s="152">
        <f>Q169+Q163+Q156+Q148+Q128+Q101</f>
        <v>646</v>
      </c>
      <c r="R170" s="216"/>
      <c r="S170" s="153">
        <f>S169+S163+S156+S148+S128+S101</f>
        <v>646</v>
      </c>
      <c r="T170" s="216"/>
      <c r="U170" s="153">
        <f>U169+U163+U156+U148+U128+U101</f>
        <v>646</v>
      </c>
      <c r="V170" s="216"/>
      <c r="W170" s="153">
        <f>W169+W163+W156+W148+W128+W101</f>
        <v>646</v>
      </c>
      <c r="X170" s="224">
        <f>O170+Q170+S170+U170+W170</f>
        <v>3230</v>
      </c>
      <c r="Y170" s="601">
        <f>Y169+Y163+Y156+Y148+Z128+Z101</f>
        <v>646</v>
      </c>
      <c r="Z170" s="602"/>
      <c r="AA170" s="601">
        <f>AA169+AA163+AA156+AA148+AB128+AB101</f>
        <v>646</v>
      </c>
      <c r="AB170" s="602"/>
      <c r="AC170" s="601">
        <f>AC169+AC163+AC156+AC148+AD128+AD101</f>
        <v>646</v>
      </c>
      <c r="AD170" s="602"/>
      <c r="AE170" s="601">
        <f>AE169+AE163+AE156+AE148+AF128+AF101</f>
        <v>646</v>
      </c>
      <c r="AF170" s="602"/>
      <c r="AG170" s="601">
        <f>AG169+AG163+AG156+AG148+AH128+AH101</f>
        <v>646</v>
      </c>
      <c r="AH170" s="602"/>
      <c r="AI170" s="365">
        <f>AI169+AI163+AI156+AI148+AI128+AI101</f>
        <v>3230</v>
      </c>
      <c r="AJ170" s="565">
        <f>AJ169+AJ163+AJ156+AJ148+AJ128+AJ101</f>
        <v>646</v>
      </c>
      <c r="AK170" s="566"/>
      <c r="AL170" s="565">
        <f>AL169+AL163+AL156+AL148+AL128+AL101</f>
        <v>646</v>
      </c>
      <c r="AM170" s="566"/>
      <c r="AN170" s="565">
        <f>AN169+AN163+AN156+AN148+AN128+AN101</f>
        <v>646</v>
      </c>
      <c r="AO170" s="566"/>
      <c r="AP170" s="565">
        <f>AP169+AP163+AP156+AP148+AP128+AP101</f>
        <v>646</v>
      </c>
      <c r="AQ170" s="566"/>
      <c r="AR170" s="565">
        <f>AR169+AR163+AR156+AR148+AR128+AR101</f>
        <v>646</v>
      </c>
      <c r="AS170" s="566"/>
      <c r="AT170" s="323">
        <f>AT169+AT163+AT156+AT148+AT128+AT101</f>
        <v>3230</v>
      </c>
    </row>
    <row r="171" spans="1:46" x14ac:dyDescent="0.3">
      <c r="A171" s="325"/>
      <c r="B171" s="325"/>
      <c r="C171" s="369"/>
      <c r="D171" s="369"/>
      <c r="E171" s="369"/>
      <c r="F171" s="369"/>
      <c r="G171" s="369"/>
      <c r="H171" s="369"/>
      <c r="I171" s="369"/>
      <c r="J171" s="369"/>
      <c r="K171" s="369"/>
      <c r="L171" s="369"/>
      <c r="M171" s="370"/>
      <c r="N171" s="386"/>
      <c r="O171" s="373"/>
      <c r="P171" s="386"/>
      <c r="Q171" s="373"/>
      <c r="R171" s="386"/>
      <c r="S171" s="373"/>
      <c r="T171" s="386"/>
      <c r="U171" s="373"/>
      <c r="V171" s="386"/>
      <c r="W171" s="373"/>
      <c r="X171" s="43"/>
      <c r="Y171" s="573"/>
      <c r="Z171" s="574"/>
      <c r="AA171" s="573"/>
      <c r="AB171" s="574"/>
      <c r="AC171" s="573"/>
      <c r="AD171" s="574"/>
      <c r="AE171" s="573"/>
      <c r="AF171" s="574"/>
      <c r="AG171" s="573"/>
      <c r="AH171" s="574"/>
      <c r="AI171" s="366"/>
      <c r="AJ171" s="554"/>
      <c r="AK171" s="555"/>
      <c r="AL171" s="554"/>
      <c r="AM171" s="555"/>
      <c r="AN171" s="554"/>
      <c r="AO171" s="555"/>
      <c r="AP171" s="554"/>
      <c r="AQ171" s="555"/>
      <c r="AR171" s="554"/>
      <c r="AS171" s="555"/>
      <c r="AT171" s="362"/>
    </row>
    <row r="172" spans="1:46" ht="15" thickBot="1" x14ac:dyDescent="0.35">
      <c r="A172" s="476" t="s">
        <v>94</v>
      </c>
      <c r="B172" s="477"/>
      <c r="C172" s="477"/>
      <c r="D172" s="477"/>
      <c r="E172" s="477"/>
      <c r="F172" s="477"/>
      <c r="G172" s="477"/>
      <c r="H172" s="477"/>
      <c r="I172" s="477"/>
      <c r="J172" s="477"/>
      <c r="K172" s="477"/>
      <c r="L172" s="477"/>
      <c r="M172" s="478"/>
      <c r="N172" s="216"/>
      <c r="O172" s="152">
        <f>O170+O69</f>
        <v>683.51852499999995</v>
      </c>
      <c r="P172" s="216"/>
      <c r="Q172" s="152">
        <f>Q170+Q69</f>
        <v>646</v>
      </c>
      <c r="R172" s="216"/>
      <c r="S172" s="153">
        <f>S170+S69</f>
        <v>646</v>
      </c>
      <c r="T172" s="216"/>
      <c r="U172" s="153">
        <f>U170+U69</f>
        <v>646</v>
      </c>
      <c r="V172" s="216"/>
      <c r="W172" s="153">
        <f>W170+W69</f>
        <v>646</v>
      </c>
      <c r="X172" s="224">
        <f>X170+X69</f>
        <v>3255.5749999999998</v>
      </c>
      <c r="Y172" s="601">
        <f>Z69+Y170</f>
        <v>646</v>
      </c>
      <c r="Z172" s="602"/>
      <c r="AA172" s="601">
        <f>AA170+AB69</f>
        <v>646</v>
      </c>
      <c r="AB172" s="602"/>
      <c r="AC172" s="601">
        <f>AC170+AD69</f>
        <v>646</v>
      </c>
      <c r="AD172" s="602"/>
      <c r="AE172" s="601">
        <f>AE170+AF69</f>
        <v>646</v>
      </c>
      <c r="AF172" s="602"/>
      <c r="AG172" s="601">
        <f>AG170+AH69</f>
        <v>646</v>
      </c>
      <c r="AH172" s="602"/>
      <c r="AI172" s="365">
        <f>AI170+AI69</f>
        <v>3230</v>
      </c>
      <c r="AJ172" s="556">
        <f>AJ170+AJ69</f>
        <v>646</v>
      </c>
      <c r="AK172" s="557"/>
      <c r="AL172" s="556">
        <f>AL170+AL69</f>
        <v>646</v>
      </c>
      <c r="AM172" s="557"/>
      <c r="AN172" s="556">
        <f>AN170+AN69</f>
        <v>646</v>
      </c>
      <c r="AO172" s="557"/>
      <c r="AP172" s="556">
        <f>AP170+AP69</f>
        <v>646</v>
      </c>
      <c r="AQ172" s="557"/>
      <c r="AR172" s="556">
        <f>AR170+AR69</f>
        <v>646</v>
      </c>
      <c r="AS172" s="557"/>
      <c r="AT172" s="324">
        <f>AT170+AT69</f>
        <v>3230</v>
      </c>
    </row>
    <row r="173" spans="1:46" x14ac:dyDescent="0.3">
      <c r="A173" s="372"/>
      <c r="B173" s="372"/>
      <c r="C173" s="372"/>
      <c r="D173" s="372"/>
      <c r="E173" s="372"/>
      <c r="F173" s="372"/>
      <c r="G173" s="372"/>
      <c r="H173" s="372"/>
      <c r="I173" s="372"/>
      <c r="J173" s="372"/>
      <c r="K173" s="372"/>
      <c r="L173" s="372"/>
      <c r="M173" s="373"/>
      <c r="N173" s="386"/>
      <c r="O173" s="373"/>
      <c r="P173" s="386"/>
      <c r="Q173" s="373"/>
      <c r="R173" s="386"/>
      <c r="S173" s="373"/>
      <c r="T173" s="386"/>
      <c r="U173" s="373"/>
      <c r="V173" s="386"/>
      <c r="W173" s="373"/>
      <c r="X173" s="43"/>
      <c r="Y173" s="573"/>
      <c r="Z173" s="574"/>
      <c r="AA173" s="573"/>
      <c r="AB173" s="574"/>
      <c r="AC173" s="573"/>
      <c r="AD173" s="574"/>
      <c r="AE173" s="573"/>
      <c r="AF173" s="574"/>
      <c r="AG173" s="573"/>
      <c r="AH173" s="574"/>
      <c r="AI173" s="366"/>
      <c r="AJ173" s="554"/>
      <c r="AK173" s="555"/>
      <c r="AL173" s="554"/>
      <c r="AM173" s="555"/>
      <c r="AN173" s="554"/>
      <c r="AO173" s="555"/>
      <c r="AP173" s="554"/>
      <c r="AQ173" s="555"/>
      <c r="AR173" s="554"/>
      <c r="AS173" s="555"/>
      <c r="AT173" s="362"/>
    </row>
    <row r="174" spans="1:46" ht="15" thickBot="1" x14ac:dyDescent="0.35">
      <c r="A174" s="483" t="s">
        <v>95</v>
      </c>
      <c r="B174" s="484"/>
      <c r="C174" s="484"/>
      <c r="D174" s="484"/>
      <c r="E174" s="484"/>
      <c r="F174" s="484"/>
      <c r="G174" s="484"/>
      <c r="H174" s="484"/>
      <c r="I174" s="484"/>
      <c r="J174" s="484"/>
      <c r="K174" s="484"/>
      <c r="L174" s="484"/>
      <c r="M174" s="485"/>
      <c r="N174" s="174"/>
      <c r="O174" s="175">
        <f>O172+O70</f>
        <v>697.02519399999994</v>
      </c>
      <c r="P174" s="176"/>
      <c r="Q174" s="177">
        <f>Q172+Q70</f>
        <v>646</v>
      </c>
      <c r="R174" s="178"/>
      <c r="S174" s="179">
        <f>S172+S70</f>
        <v>646</v>
      </c>
      <c r="T174" s="178"/>
      <c r="U174" s="179">
        <f>U172+U70</f>
        <v>646</v>
      </c>
      <c r="V174" s="178"/>
      <c r="W174" s="179">
        <f>W172+W70</f>
        <v>646</v>
      </c>
      <c r="X174" s="244">
        <f>X172+X70</f>
        <v>3269.0816689999997</v>
      </c>
      <c r="Y174" s="596">
        <f>Z70+Y172</f>
        <v>646</v>
      </c>
      <c r="Z174" s="597"/>
      <c r="AA174" s="596">
        <f>AB70+AA172</f>
        <v>646</v>
      </c>
      <c r="AB174" s="597"/>
      <c r="AC174" s="596">
        <f>AD70+AC172</f>
        <v>646</v>
      </c>
      <c r="AD174" s="597"/>
      <c r="AE174" s="367"/>
      <c r="AF174" s="368">
        <f>AE172+AF70</f>
        <v>646</v>
      </c>
      <c r="AG174" s="596">
        <f>AH70+AG172</f>
        <v>646</v>
      </c>
      <c r="AH174" s="597"/>
      <c r="AI174" s="364">
        <f>AI172+AI70</f>
        <v>3230</v>
      </c>
      <c r="AJ174" s="556">
        <f>AJ172+AJ70</f>
        <v>646</v>
      </c>
      <c r="AK174" s="557"/>
      <c r="AL174" s="556">
        <f>AL172+AL70</f>
        <v>646</v>
      </c>
      <c r="AM174" s="557"/>
      <c r="AN174" s="556">
        <f>AN172+AN70</f>
        <v>646</v>
      </c>
      <c r="AO174" s="557"/>
      <c r="AP174" s="556">
        <f>AP172+AP70</f>
        <v>646</v>
      </c>
      <c r="AQ174" s="557"/>
      <c r="AR174" s="556">
        <f>AR172+AR70</f>
        <v>646</v>
      </c>
      <c r="AS174" s="557"/>
      <c r="AT174" s="324">
        <f>AT172+AT70</f>
        <v>3230</v>
      </c>
    </row>
    <row r="175" spans="1:46" x14ac:dyDescent="0.3">
      <c r="A175" s="183"/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  <c r="L175" s="183"/>
      <c r="M175" s="190"/>
      <c r="N175" s="182"/>
      <c r="O175" s="182"/>
      <c r="P175" s="190"/>
      <c r="Q175" s="190"/>
      <c r="R175" s="190"/>
      <c r="S175" s="190"/>
      <c r="T175" s="190"/>
      <c r="U175" s="190"/>
      <c r="V175" s="190"/>
      <c r="W175" s="190"/>
      <c r="X175" s="190"/>
      <c r="Y175" s="42"/>
      <c r="AJ175" s="183"/>
      <c r="AK175" s="183"/>
      <c r="AL175" s="183"/>
      <c r="AM175" s="183"/>
      <c r="AN175" s="183"/>
      <c r="AO175" s="183"/>
      <c r="AP175" s="183"/>
      <c r="AQ175" s="183"/>
      <c r="AR175" s="183"/>
      <c r="AS175" s="183"/>
      <c r="AT175" s="190"/>
    </row>
    <row r="176" spans="1:46" x14ac:dyDescent="0.3">
      <c r="A176" s="183"/>
      <c r="B176" s="183"/>
      <c r="C176" s="183"/>
      <c r="D176" s="183"/>
      <c r="E176" s="183"/>
      <c r="F176" s="183"/>
      <c r="G176" s="183"/>
      <c r="H176" s="183"/>
      <c r="I176" s="183"/>
      <c r="J176" s="183"/>
      <c r="K176" s="183"/>
      <c r="L176" s="183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42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3"/>
      <c r="AT176" s="190"/>
    </row>
    <row r="177" spans="13:25" x14ac:dyDescent="0.3"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</row>
    <row r="178" spans="13:25" x14ac:dyDescent="0.3"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</row>
    <row r="179" spans="13:25" x14ac:dyDescent="0.3"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</row>
    <row r="180" spans="13:25" x14ac:dyDescent="0.3"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</row>
    <row r="181" spans="13:25" x14ac:dyDescent="0.3"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</row>
    <row r="182" spans="13:25" x14ac:dyDescent="0.3"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</row>
    <row r="183" spans="13:25" x14ac:dyDescent="0.3"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</row>
    <row r="184" spans="13:25" x14ac:dyDescent="0.3"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</row>
    <row r="185" spans="13:25" x14ac:dyDescent="0.3"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</row>
    <row r="186" spans="13:25" x14ac:dyDescent="0.3"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</row>
    <row r="187" spans="13:25" x14ac:dyDescent="0.3"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</row>
    <row r="188" spans="13:25" x14ac:dyDescent="0.3"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</row>
    <row r="189" spans="13:25" x14ac:dyDescent="0.3"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</row>
    <row r="190" spans="13:25" x14ac:dyDescent="0.3"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</row>
    <row r="191" spans="13:25" x14ac:dyDescent="0.3"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</row>
    <row r="192" spans="13:25" x14ac:dyDescent="0.3"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</row>
    <row r="193" spans="13:25" x14ac:dyDescent="0.3"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</row>
    <row r="194" spans="13:25" x14ac:dyDescent="0.3"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</row>
    <row r="195" spans="13:25" x14ac:dyDescent="0.3"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</row>
    <row r="196" spans="13:25" x14ac:dyDescent="0.3"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</row>
    <row r="197" spans="13:25" x14ac:dyDescent="0.3"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</row>
    <row r="198" spans="13:25" x14ac:dyDescent="0.3"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</row>
    <row r="199" spans="13:25" x14ac:dyDescent="0.3"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</row>
    <row r="200" spans="13:25" x14ac:dyDescent="0.3"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</row>
    <row r="201" spans="13:25" x14ac:dyDescent="0.3"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</row>
    <row r="202" spans="13:25" x14ac:dyDescent="0.3"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</row>
    <row r="203" spans="13:25" x14ac:dyDescent="0.3"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</row>
    <row r="204" spans="13:25" x14ac:dyDescent="0.3"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</row>
    <row r="205" spans="13:25" x14ac:dyDescent="0.3"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</row>
    <row r="206" spans="13:25" x14ac:dyDescent="0.3"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</row>
    <row r="207" spans="13:25" x14ac:dyDescent="0.3"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</row>
    <row r="208" spans="13:25" x14ac:dyDescent="0.3"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</row>
    <row r="209" spans="13:25" x14ac:dyDescent="0.3"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</row>
    <row r="210" spans="13:25" x14ac:dyDescent="0.3"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</row>
    <row r="211" spans="13:25" x14ac:dyDescent="0.3"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</row>
    <row r="212" spans="13:25" x14ac:dyDescent="0.3"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</row>
    <row r="213" spans="13:25" x14ac:dyDescent="0.3"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</row>
    <row r="214" spans="13:25" x14ac:dyDescent="0.3"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</row>
    <row r="215" spans="13:25" x14ac:dyDescent="0.3"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</row>
    <row r="216" spans="13:25" x14ac:dyDescent="0.3"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</row>
    <row r="217" spans="13:25" x14ac:dyDescent="0.3"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</row>
    <row r="218" spans="13:25" x14ac:dyDescent="0.3"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</row>
    <row r="219" spans="13:25" x14ac:dyDescent="0.3"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</row>
    <row r="220" spans="13:25" x14ac:dyDescent="0.3"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</row>
    <row r="221" spans="13:25" x14ac:dyDescent="0.3"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</row>
    <row r="222" spans="13:25" x14ac:dyDescent="0.3"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</row>
    <row r="223" spans="13:25" x14ac:dyDescent="0.3"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</row>
    <row r="224" spans="13:25" x14ac:dyDescent="0.3"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</row>
    <row r="225" spans="13:25" x14ac:dyDescent="0.3"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</row>
    <row r="226" spans="13:25" x14ac:dyDescent="0.3"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</row>
    <row r="227" spans="13:25" x14ac:dyDescent="0.3"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</row>
    <row r="228" spans="13:25" x14ac:dyDescent="0.3"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</row>
    <row r="229" spans="13:25" x14ac:dyDescent="0.3"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</row>
    <row r="230" spans="13:25" x14ac:dyDescent="0.3"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</row>
    <row r="231" spans="13:25" x14ac:dyDescent="0.3"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</row>
    <row r="232" spans="13:25" x14ac:dyDescent="0.3"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</row>
    <row r="233" spans="13:25" x14ac:dyDescent="0.3"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</row>
    <row r="234" spans="13:25" x14ac:dyDescent="0.3"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</row>
    <row r="235" spans="13:25" x14ac:dyDescent="0.3"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</row>
    <row r="236" spans="13:25" x14ac:dyDescent="0.3"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</row>
    <row r="237" spans="13:25" x14ac:dyDescent="0.3"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</row>
    <row r="238" spans="13:25" x14ac:dyDescent="0.3"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</row>
    <row r="239" spans="13:25" x14ac:dyDescent="0.3"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</row>
    <row r="240" spans="13:25" x14ac:dyDescent="0.3"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</row>
    <row r="241" spans="13:25" x14ac:dyDescent="0.3"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</row>
    <row r="242" spans="13:25" x14ac:dyDescent="0.3"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</row>
    <row r="243" spans="13:25" x14ac:dyDescent="0.3"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</row>
    <row r="244" spans="13:25" x14ac:dyDescent="0.3"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</row>
    <row r="245" spans="13:25" x14ac:dyDescent="0.3"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</row>
    <row r="246" spans="13:25" x14ac:dyDescent="0.3"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</row>
    <row r="247" spans="13:25" x14ac:dyDescent="0.3"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</row>
    <row r="248" spans="13:25" x14ac:dyDescent="0.3"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</row>
    <row r="249" spans="13:25" x14ac:dyDescent="0.3"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</row>
    <row r="250" spans="13:25" x14ac:dyDescent="0.3"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</row>
    <row r="251" spans="13:25" x14ac:dyDescent="0.3"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</row>
    <row r="252" spans="13:25" x14ac:dyDescent="0.3"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</row>
    <row r="253" spans="13:25" x14ac:dyDescent="0.3"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</row>
    <row r="254" spans="13:25" x14ac:dyDescent="0.3"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</row>
    <row r="255" spans="13:25" x14ac:dyDescent="0.3"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</row>
    <row r="256" spans="13:25" x14ac:dyDescent="0.3"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</row>
    <row r="257" spans="13:25" x14ac:dyDescent="0.3"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</row>
    <row r="258" spans="13:25" x14ac:dyDescent="0.3"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</row>
    <row r="259" spans="13:25" x14ac:dyDescent="0.3"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</row>
    <row r="260" spans="13:25" x14ac:dyDescent="0.3"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</row>
    <row r="261" spans="13:25" x14ac:dyDescent="0.3"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</row>
    <row r="262" spans="13:25" x14ac:dyDescent="0.3"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</row>
    <row r="263" spans="13:25" x14ac:dyDescent="0.3"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</row>
    <row r="264" spans="13:25" x14ac:dyDescent="0.3"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</row>
    <row r="265" spans="13:25" x14ac:dyDescent="0.3"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</row>
    <row r="266" spans="13:25" x14ac:dyDescent="0.3"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</row>
    <row r="267" spans="13:25" x14ac:dyDescent="0.3"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</row>
    <row r="268" spans="13:25" x14ac:dyDescent="0.3"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</row>
    <row r="269" spans="13:25" x14ac:dyDescent="0.3"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</row>
    <row r="270" spans="13:25" x14ac:dyDescent="0.3"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</row>
    <row r="271" spans="13:25" x14ac:dyDescent="0.3"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</row>
    <row r="272" spans="13:25" x14ac:dyDescent="0.3"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</row>
    <row r="273" spans="13:25" x14ac:dyDescent="0.3"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</row>
    <row r="274" spans="13:25" x14ac:dyDescent="0.3"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</row>
    <row r="275" spans="13:25" x14ac:dyDescent="0.3"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</row>
    <row r="276" spans="13:25" x14ac:dyDescent="0.3"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</row>
    <row r="277" spans="13:25" x14ac:dyDescent="0.3"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</row>
    <row r="278" spans="13:25" x14ac:dyDescent="0.3"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</row>
    <row r="279" spans="13:25" x14ac:dyDescent="0.3"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</row>
    <row r="280" spans="13:25" x14ac:dyDescent="0.3"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</row>
    <row r="281" spans="13:25" x14ac:dyDescent="0.3"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</row>
    <row r="282" spans="13:25" x14ac:dyDescent="0.3"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</row>
    <row r="283" spans="13:25" x14ac:dyDescent="0.3"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</row>
    <row r="284" spans="13:25" x14ac:dyDescent="0.3"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</row>
    <row r="285" spans="13:25" x14ac:dyDescent="0.3"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</row>
    <row r="286" spans="13:25" x14ac:dyDescent="0.3"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</row>
    <row r="287" spans="13:25" x14ac:dyDescent="0.3"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</row>
  </sheetData>
  <mergeCells count="1935">
    <mergeCell ref="B1:M1"/>
    <mergeCell ref="B2:J2"/>
    <mergeCell ref="E3:J3"/>
    <mergeCell ref="E4:J4"/>
    <mergeCell ref="E5:J5"/>
    <mergeCell ref="E6:J6"/>
    <mergeCell ref="A67:J67"/>
    <mergeCell ref="A68:M68"/>
    <mergeCell ref="N68:O68"/>
    <mergeCell ref="P68:Q68"/>
    <mergeCell ref="R68:S68"/>
    <mergeCell ref="T68:U68"/>
    <mergeCell ref="V68:W68"/>
    <mergeCell ref="B13:C13"/>
    <mergeCell ref="E13:J13"/>
    <mergeCell ref="B14:C14"/>
    <mergeCell ref="E14:J14"/>
    <mergeCell ref="B15:C15"/>
    <mergeCell ref="E15:J15"/>
    <mergeCell ref="E8:J8"/>
    <mergeCell ref="E9:J9"/>
    <mergeCell ref="E10:J10"/>
    <mergeCell ref="B11:C11"/>
    <mergeCell ref="E11:J11"/>
    <mergeCell ref="B12:C12"/>
    <mergeCell ref="E12:J12"/>
    <mergeCell ref="N6:X6"/>
    <mergeCell ref="B33:D33"/>
    <mergeCell ref="E33:J33"/>
    <mergeCell ref="B34:D34"/>
    <mergeCell ref="E34:J34"/>
    <mergeCell ref="A35:G35"/>
    <mergeCell ref="Y6:AI6"/>
    <mergeCell ref="E7:J7"/>
    <mergeCell ref="Y7:Z7"/>
    <mergeCell ref="AA7:AB7"/>
    <mergeCell ref="AC7:AD7"/>
    <mergeCell ref="AE7:AF7"/>
    <mergeCell ref="AG7:AH7"/>
    <mergeCell ref="B24:C24"/>
    <mergeCell ref="E24:J24"/>
    <mergeCell ref="B25:C25"/>
    <mergeCell ref="E25:J25"/>
    <mergeCell ref="B26:C26"/>
    <mergeCell ref="E26:J26"/>
    <mergeCell ref="E20:J20"/>
    <mergeCell ref="E21:J21"/>
    <mergeCell ref="B22:C22"/>
    <mergeCell ref="E22:J22"/>
    <mergeCell ref="B23:C23"/>
    <mergeCell ref="E23:J23"/>
    <mergeCell ref="B16:C16"/>
    <mergeCell ref="E16:J16"/>
    <mergeCell ref="B17:C17"/>
    <mergeCell ref="E17:J17"/>
    <mergeCell ref="E18:J18"/>
    <mergeCell ref="E19:J19"/>
    <mergeCell ref="N9:O9"/>
    <mergeCell ref="N10:O10"/>
    <mergeCell ref="P9:Q9"/>
    <mergeCell ref="P10:Q10"/>
    <mergeCell ref="R9:S9"/>
    <mergeCell ref="R10:S10"/>
    <mergeCell ref="T9:U9"/>
    <mergeCell ref="H35:M35"/>
    <mergeCell ref="B30:D30"/>
    <mergeCell ref="E30:J30"/>
    <mergeCell ref="B31:D31"/>
    <mergeCell ref="E31:J31"/>
    <mergeCell ref="B32:D32"/>
    <mergeCell ref="E32:J32"/>
    <mergeCell ref="B27:C27"/>
    <mergeCell ref="E27:J27"/>
    <mergeCell ref="E28:G28"/>
    <mergeCell ref="H28:M28"/>
    <mergeCell ref="B29:D29"/>
    <mergeCell ref="E29:J29"/>
    <mergeCell ref="AE42:AF42"/>
    <mergeCell ref="AG42:AH42"/>
    <mergeCell ref="B43:C43"/>
    <mergeCell ref="D43:G43"/>
    <mergeCell ref="H43:K43"/>
    <mergeCell ref="Y43:Z43"/>
    <mergeCell ref="AA43:AB43"/>
    <mergeCell ref="AC43:AD43"/>
    <mergeCell ref="AE43:AF43"/>
    <mergeCell ref="AG43:AH43"/>
    <mergeCell ref="B42:C42"/>
    <mergeCell ref="D42:G42"/>
    <mergeCell ref="H42:K42"/>
    <mergeCell ref="Y42:Z42"/>
    <mergeCell ref="AA42:AB42"/>
    <mergeCell ref="AC42:AD42"/>
    <mergeCell ref="A36:M36"/>
    <mergeCell ref="N36:O36"/>
    <mergeCell ref="P36:Q36"/>
    <mergeCell ref="AA47:AB47"/>
    <mergeCell ref="AC47:AD47"/>
    <mergeCell ref="AE47:AF47"/>
    <mergeCell ref="AG47:AH47"/>
    <mergeCell ref="B46:C46"/>
    <mergeCell ref="D46:G46"/>
    <mergeCell ref="H46:K46"/>
    <mergeCell ref="Y46:Z46"/>
    <mergeCell ref="AA46:AB46"/>
    <mergeCell ref="AC46:AD46"/>
    <mergeCell ref="AE44:AF44"/>
    <mergeCell ref="AG44:AH44"/>
    <mergeCell ref="B45:C45"/>
    <mergeCell ref="D45:G45"/>
    <mergeCell ref="H45:K45"/>
    <mergeCell ref="Y45:Z45"/>
    <mergeCell ref="AA45:AB45"/>
    <mergeCell ref="AC45:AD45"/>
    <mergeCell ref="AE45:AF45"/>
    <mergeCell ref="AG45:AH45"/>
    <mergeCell ref="B44:C44"/>
    <mergeCell ref="D44:G44"/>
    <mergeCell ref="H44:K44"/>
    <mergeCell ref="AA44:AB44"/>
    <mergeCell ref="AC44:AD44"/>
    <mergeCell ref="AE46:AF46"/>
    <mergeCell ref="AG46:AH46"/>
    <mergeCell ref="AE48:AF48"/>
    <mergeCell ref="AG48:AH48"/>
    <mergeCell ref="B49:M49"/>
    <mergeCell ref="Y49:Z49"/>
    <mergeCell ref="AA49:AB49"/>
    <mergeCell ref="AC49:AD49"/>
    <mergeCell ref="AE49:AF49"/>
    <mergeCell ref="AG49:AH49"/>
    <mergeCell ref="B48:C48"/>
    <mergeCell ref="D48:G48"/>
    <mergeCell ref="H48:K48"/>
    <mergeCell ref="Y48:Z48"/>
    <mergeCell ref="AA48:AB48"/>
    <mergeCell ref="AC48:AD48"/>
    <mergeCell ref="AA50:AB50"/>
    <mergeCell ref="AA51:AB51"/>
    <mergeCell ref="AC50:AD50"/>
    <mergeCell ref="AC51:AD51"/>
    <mergeCell ref="AE50:AF50"/>
    <mergeCell ref="AE51:AF51"/>
    <mergeCell ref="AG50:AH50"/>
    <mergeCell ref="AG51:AH51"/>
    <mergeCell ref="B54:C54"/>
    <mergeCell ref="D54:G54"/>
    <mergeCell ref="H54:K54"/>
    <mergeCell ref="Y54:Z54"/>
    <mergeCell ref="AA54:AB54"/>
    <mergeCell ref="AC54:AD54"/>
    <mergeCell ref="AE54:AF54"/>
    <mergeCell ref="AG54:AH54"/>
    <mergeCell ref="AA52:AB52"/>
    <mergeCell ref="AC52:AD52"/>
    <mergeCell ref="AE52:AF52"/>
    <mergeCell ref="AG52:AH52"/>
    <mergeCell ref="B53:C53"/>
    <mergeCell ref="D53:G53"/>
    <mergeCell ref="H53:K53"/>
    <mergeCell ref="Y53:Z53"/>
    <mergeCell ref="AA53:AB53"/>
    <mergeCell ref="AC53:AD53"/>
    <mergeCell ref="B52:C52"/>
    <mergeCell ref="D52:G52"/>
    <mergeCell ref="H52:K52"/>
    <mergeCell ref="Y52:Z52"/>
    <mergeCell ref="B58:G58"/>
    <mergeCell ref="H58:K58"/>
    <mergeCell ref="B59:G59"/>
    <mergeCell ref="B60:G60"/>
    <mergeCell ref="H60:K60"/>
    <mergeCell ref="Y60:Z60"/>
    <mergeCell ref="AA60:AB60"/>
    <mergeCell ref="AC60:AD60"/>
    <mergeCell ref="B57:C57"/>
    <mergeCell ref="D57:G57"/>
    <mergeCell ref="H57:K57"/>
    <mergeCell ref="Y57:Z57"/>
    <mergeCell ref="AA57:AB57"/>
    <mergeCell ref="AC57:AD57"/>
    <mergeCell ref="AE55:AF55"/>
    <mergeCell ref="AG55:AH55"/>
    <mergeCell ref="B56:C56"/>
    <mergeCell ref="D56:G56"/>
    <mergeCell ref="H56:K56"/>
    <mergeCell ref="Y56:Z56"/>
    <mergeCell ref="AA56:AB56"/>
    <mergeCell ref="AC56:AD56"/>
    <mergeCell ref="AE56:AF56"/>
    <mergeCell ref="AG56:AH56"/>
    <mergeCell ref="B55:C55"/>
    <mergeCell ref="D55:G55"/>
    <mergeCell ref="H55:K55"/>
    <mergeCell ref="Y55:Z55"/>
    <mergeCell ref="AA55:AB55"/>
    <mergeCell ref="AC55:AD55"/>
    <mergeCell ref="AC59:AD59"/>
    <mergeCell ref="AA59:AB59"/>
    <mergeCell ref="AG62:AH62"/>
    <mergeCell ref="B63:G63"/>
    <mergeCell ref="H63:K63"/>
    <mergeCell ref="Y63:Z63"/>
    <mergeCell ref="AA63:AB63"/>
    <mergeCell ref="AC63:AD63"/>
    <mergeCell ref="AE63:AF63"/>
    <mergeCell ref="AG63:AH63"/>
    <mergeCell ref="B62:G62"/>
    <mergeCell ref="H62:K62"/>
    <mergeCell ref="Y62:Z62"/>
    <mergeCell ref="AA62:AB62"/>
    <mergeCell ref="AC62:AD62"/>
    <mergeCell ref="AE62:AF62"/>
    <mergeCell ref="AE60:AF60"/>
    <mergeCell ref="AG60:AH60"/>
    <mergeCell ref="B61:G61"/>
    <mergeCell ref="H61:K61"/>
    <mergeCell ref="Y61:Z61"/>
    <mergeCell ref="AA61:AB61"/>
    <mergeCell ref="AC61:AD61"/>
    <mergeCell ref="AE61:AF61"/>
    <mergeCell ref="AG61:AH61"/>
    <mergeCell ref="B75:E75"/>
    <mergeCell ref="B76:E76"/>
    <mergeCell ref="B77:E77"/>
    <mergeCell ref="B78:E78"/>
    <mergeCell ref="B79:E79"/>
    <mergeCell ref="B80:E80"/>
    <mergeCell ref="F71:J71"/>
    <mergeCell ref="B72:C72"/>
    <mergeCell ref="D72:E72"/>
    <mergeCell ref="B73:E73"/>
    <mergeCell ref="B74:E74"/>
    <mergeCell ref="AG64:AH64"/>
    <mergeCell ref="A65:K65"/>
    <mergeCell ref="A66:M66"/>
    <mergeCell ref="I69:M69"/>
    <mergeCell ref="A70:B70"/>
    <mergeCell ref="D70:G70"/>
    <mergeCell ref="B64:G64"/>
    <mergeCell ref="H64:K64"/>
    <mergeCell ref="Y64:Z64"/>
    <mergeCell ref="AA64:AB64"/>
    <mergeCell ref="AC64:AD64"/>
    <mergeCell ref="AE64:AF64"/>
    <mergeCell ref="A71:E71"/>
    <mergeCell ref="AE71:AF71"/>
    <mergeCell ref="AE72:AF72"/>
    <mergeCell ref="AG71:AH71"/>
    <mergeCell ref="AG72:AH72"/>
    <mergeCell ref="AA71:AB71"/>
    <mergeCell ref="AA72:AB72"/>
    <mergeCell ref="AC71:AD71"/>
    <mergeCell ref="AC72:AD72"/>
    <mergeCell ref="B92:E92"/>
    <mergeCell ref="B93:E93"/>
    <mergeCell ref="B94:E94"/>
    <mergeCell ref="B95:E95"/>
    <mergeCell ref="B96:E96"/>
    <mergeCell ref="B97:E97"/>
    <mergeCell ref="B87:E87"/>
    <mergeCell ref="B88:E88"/>
    <mergeCell ref="B89:J89"/>
    <mergeCell ref="B90:E90"/>
    <mergeCell ref="F90:J90"/>
    <mergeCell ref="B91:E91"/>
    <mergeCell ref="B81:E81"/>
    <mergeCell ref="B82:E82"/>
    <mergeCell ref="B83:E83"/>
    <mergeCell ref="B84:E84"/>
    <mergeCell ref="B85:E85"/>
    <mergeCell ref="B86:E86"/>
    <mergeCell ref="V103:W103"/>
    <mergeCell ref="Y103:Z103"/>
    <mergeCell ref="AA103:AB103"/>
    <mergeCell ref="AC103:AD103"/>
    <mergeCell ref="AE103:AF103"/>
    <mergeCell ref="AG103:AH103"/>
    <mergeCell ref="AA102:AB102"/>
    <mergeCell ref="AC102:AD102"/>
    <mergeCell ref="AE102:AF102"/>
    <mergeCell ref="AG102:AH102"/>
    <mergeCell ref="A103:C103"/>
    <mergeCell ref="D103:M103"/>
    <mergeCell ref="N103:O103"/>
    <mergeCell ref="P103:Q103"/>
    <mergeCell ref="R103:S103"/>
    <mergeCell ref="T103:U103"/>
    <mergeCell ref="B98:E98"/>
    <mergeCell ref="A99:J99"/>
    <mergeCell ref="K99:L99"/>
    <mergeCell ref="A100:M100"/>
    <mergeCell ref="J101:L101"/>
    <mergeCell ref="Y102:Z102"/>
    <mergeCell ref="R102:S102"/>
    <mergeCell ref="P102:Q102"/>
    <mergeCell ref="N102:O102"/>
    <mergeCell ref="A102:M102"/>
    <mergeCell ref="V105:W105"/>
    <mergeCell ref="Y105:Z105"/>
    <mergeCell ref="AA105:AB105"/>
    <mergeCell ref="AC105:AD105"/>
    <mergeCell ref="AE105:AF105"/>
    <mergeCell ref="AG105:AH105"/>
    <mergeCell ref="A105:C105"/>
    <mergeCell ref="D105:M105"/>
    <mergeCell ref="N105:O105"/>
    <mergeCell ref="P105:Q105"/>
    <mergeCell ref="R105:S105"/>
    <mergeCell ref="T105:U105"/>
    <mergeCell ref="V104:W104"/>
    <mergeCell ref="Y104:Z104"/>
    <mergeCell ref="AA104:AB104"/>
    <mergeCell ref="AC104:AD104"/>
    <mergeCell ref="AE104:AF104"/>
    <mergeCell ref="AG104:AH104"/>
    <mergeCell ref="A104:C104"/>
    <mergeCell ref="D104:M104"/>
    <mergeCell ref="N104:O104"/>
    <mergeCell ref="P104:Q104"/>
    <mergeCell ref="R104:S104"/>
    <mergeCell ref="T104:U104"/>
    <mergeCell ref="V107:W107"/>
    <mergeCell ref="Y107:Z107"/>
    <mergeCell ref="AA107:AB107"/>
    <mergeCell ref="AC107:AD107"/>
    <mergeCell ref="AE107:AF107"/>
    <mergeCell ref="AG107:AH107"/>
    <mergeCell ref="A107:C107"/>
    <mergeCell ref="D107:M107"/>
    <mergeCell ref="N107:O107"/>
    <mergeCell ref="P107:Q107"/>
    <mergeCell ref="R107:S107"/>
    <mergeCell ref="T107:U107"/>
    <mergeCell ref="V106:W106"/>
    <mergeCell ref="Y106:Z106"/>
    <mergeCell ref="AA106:AB106"/>
    <mergeCell ref="AC106:AD106"/>
    <mergeCell ref="AE106:AF106"/>
    <mergeCell ref="AG106:AH106"/>
    <mergeCell ref="A106:C106"/>
    <mergeCell ref="D106:M106"/>
    <mergeCell ref="N106:O106"/>
    <mergeCell ref="P106:Q106"/>
    <mergeCell ref="R106:S106"/>
    <mergeCell ref="T106:U106"/>
    <mergeCell ref="V109:W109"/>
    <mergeCell ref="Y109:Z109"/>
    <mergeCell ref="AA109:AB109"/>
    <mergeCell ref="AC109:AD109"/>
    <mergeCell ref="AE109:AF109"/>
    <mergeCell ref="AG109:AH109"/>
    <mergeCell ref="A109:C109"/>
    <mergeCell ref="D109:M109"/>
    <mergeCell ref="N109:O109"/>
    <mergeCell ref="P109:Q109"/>
    <mergeCell ref="R109:S109"/>
    <mergeCell ref="T109:U109"/>
    <mergeCell ref="V108:W108"/>
    <mergeCell ref="Y108:Z108"/>
    <mergeCell ref="AA108:AB108"/>
    <mergeCell ref="AC108:AD108"/>
    <mergeCell ref="AE108:AF108"/>
    <mergeCell ref="AG108:AH108"/>
    <mergeCell ref="A108:C108"/>
    <mergeCell ref="D108:M108"/>
    <mergeCell ref="N108:O108"/>
    <mergeCell ref="P108:Q108"/>
    <mergeCell ref="R108:S108"/>
    <mergeCell ref="T108:U108"/>
    <mergeCell ref="V111:W111"/>
    <mergeCell ref="Y111:Z111"/>
    <mergeCell ref="AA111:AB111"/>
    <mergeCell ref="AC111:AD111"/>
    <mergeCell ref="AE111:AF111"/>
    <mergeCell ref="AG111:AH111"/>
    <mergeCell ref="A111:C111"/>
    <mergeCell ref="D111:M111"/>
    <mergeCell ref="N111:O111"/>
    <mergeCell ref="P111:Q111"/>
    <mergeCell ref="R111:S111"/>
    <mergeCell ref="T111:U111"/>
    <mergeCell ref="V110:W110"/>
    <mergeCell ref="Y110:Z110"/>
    <mergeCell ref="AA110:AB110"/>
    <mergeCell ref="AC110:AD110"/>
    <mergeCell ref="AE110:AF110"/>
    <mergeCell ref="AG110:AH110"/>
    <mergeCell ref="A110:C110"/>
    <mergeCell ref="D110:M110"/>
    <mergeCell ref="N110:O110"/>
    <mergeCell ref="P110:Q110"/>
    <mergeCell ref="R110:S110"/>
    <mergeCell ref="T110:U110"/>
    <mergeCell ref="V113:W113"/>
    <mergeCell ref="Y113:Z113"/>
    <mergeCell ref="AA113:AB113"/>
    <mergeCell ref="AC113:AD113"/>
    <mergeCell ref="AE113:AF113"/>
    <mergeCell ref="AG113:AH113"/>
    <mergeCell ref="A113:C113"/>
    <mergeCell ref="D113:M113"/>
    <mergeCell ref="N113:O113"/>
    <mergeCell ref="P113:Q113"/>
    <mergeCell ref="R113:S113"/>
    <mergeCell ref="T113:U113"/>
    <mergeCell ref="V112:W112"/>
    <mergeCell ref="Y112:Z112"/>
    <mergeCell ref="AA112:AB112"/>
    <mergeCell ref="AC112:AD112"/>
    <mergeCell ref="AE112:AF112"/>
    <mergeCell ref="AG112:AH112"/>
    <mergeCell ref="A112:C112"/>
    <mergeCell ref="D112:M112"/>
    <mergeCell ref="N112:O112"/>
    <mergeCell ref="P112:Q112"/>
    <mergeCell ref="R112:S112"/>
    <mergeCell ref="T112:U112"/>
    <mergeCell ref="V115:W115"/>
    <mergeCell ref="Y115:Z115"/>
    <mergeCell ref="AA115:AB115"/>
    <mergeCell ref="AC115:AD115"/>
    <mergeCell ref="AE115:AF115"/>
    <mergeCell ref="AG115:AH115"/>
    <mergeCell ref="A115:C115"/>
    <mergeCell ref="D115:M115"/>
    <mergeCell ref="N115:O115"/>
    <mergeCell ref="P115:Q115"/>
    <mergeCell ref="R115:S115"/>
    <mergeCell ref="T115:U115"/>
    <mergeCell ref="V114:W114"/>
    <mergeCell ref="Y114:Z114"/>
    <mergeCell ref="AA114:AB114"/>
    <mergeCell ref="AC114:AD114"/>
    <mergeCell ref="AE114:AF114"/>
    <mergeCell ref="AG114:AH114"/>
    <mergeCell ref="A114:C114"/>
    <mergeCell ref="D114:M114"/>
    <mergeCell ref="N114:O114"/>
    <mergeCell ref="P114:Q114"/>
    <mergeCell ref="R114:S114"/>
    <mergeCell ref="T114:U114"/>
    <mergeCell ref="V117:W117"/>
    <mergeCell ref="Y117:Z117"/>
    <mergeCell ref="AA117:AB117"/>
    <mergeCell ref="AC117:AD117"/>
    <mergeCell ref="AE117:AF117"/>
    <mergeCell ref="AG117:AH117"/>
    <mergeCell ref="A117:C117"/>
    <mergeCell ref="D117:M117"/>
    <mergeCell ref="N117:O117"/>
    <mergeCell ref="P117:Q117"/>
    <mergeCell ref="R117:S117"/>
    <mergeCell ref="T117:U117"/>
    <mergeCell ref="V116:W116"/>
    <mergeCell ref="Y116:Z116"/>
    <mergeCell ref="AA116:AB116"/>
    <mergeCell ref="AC116:AD116"/>
    <mergeCell ref="AE116:AF116"/>
    <mergeCell ref="AG116:AH116"/>
    <mergeCell ref="A116:C116"/>
    <mergeCell ref="D116:M116"/>
    <mergeCell ref="N116:O116"/>
    <mergeCell ref="P116:Q116"/>
    <mergeCell ref="R116:S116"/>
    <mergeCell ref="T116:U116"/>
    <mergeCell ref="AG119:AH119"/>
    <mergeCell ref="B120:M120"/>
    <mergeCell ref="B121:M121"/>
    <mergeCell ref="N121:O121"/>
    <mergeCell ref="P121:Q121"/>
    <mergeCell ref="R121:S121"/>
    <mergeCell ref="T121:U121"/>
    <mergeCell ref="V121:W121"/>
    <mergeCell ref="Y121:Z121"/>
    <mergeCell ref="AA121:AB121"/>
    <mergeCell ref="A119:I119"/>
    <mergeCell ref="J119:M119"/>
    <mergeCell ref="Y119:Z119"/>
    <mergeCell ref="AA119:AB119"/>
    <mergeCell ref="AC119:AD119"/>
    <mergeCell ref="AE119:AF119"/>
    <mergeCell ref="V118:W118"/>
    <mergeCell ref="Y118:Z118"/>
    <mergeCell ref="AA118:AB118"/>
    <mergeCell ref="AC118:AD118"/>
    <mergeCell ref="AE118:AF118"/>
    <mergeCell ref="AG118:AH118"/>
    <mergeCell ref="A118:C118"/>
    <mergeCell ref="D118:M118"/>
    <mergeCell ref="N118:O118"/>
    <mergeCell ref="P118:Q118"/>
    <mergeCell ref="R118:S118"/>
    <mergeCell ref="T118:U118"/>
    <mergeCell ref="N120:O120"/>
    <mergeCell ref="AG120:AH120"/>
    <mergeCell ref="P120:Q120"/>
    <mergeCell ref="AG122:AH122"/>
    <mergeCell ref="B123:M123"/>
    <mergeCell ref="N123:O123"/>
    <mergeCell ref="P123:Q123"/>
    <mergeCell ref="R123:S123"/>
    <mergeCell ref="T123:U123"/>
    <mergeCell ref="V123:W123"/>
    <mergeCell ref="AC121:AD121"/>
    <mergeCell ref="AE121:AF121"/>
    <mergeCell ref="AG121:AH121"/>
    <mergeCell ref="B122:M122"/>
    <mergeCell ref="N122:O122"/>
    <mergeCell ref="P122:Q122"/>
    <mergeCell ref="R122:S122"/>
    <mergeCell ref="T122:U122"/>
    <mergeCell ref="V122:W122"/>
    <mergeCell ref="Y122:Z122"/>
    <mergeCell ref="AG125:AH125"/>
    <mergeCell ref="V124:W124"/>
    <mergeCell ref="Y124:Z124"/>
    <mergeCell ref="AA124:AB124"/>
    <mergeCell ref="AC124:AD124"/>
    <mergeCell ref="AE124:AF124"/>
    <mergeCell ref="AG124:AH124"/>
    <mergeCell ref="Y123:Z123"/>
    <mergeCell ref="AA123:AB123"/>
    <mergeCell ref="AC123:AD123"/>
    <mergeCell ref="AE123:AF123"/>
    <mergeCell ref="AG123:AH123"/>
    <mergeCell ref="B124:M124"/>
    <mergeCell ref="N124:O124"/>
    <mergeCell ref="P124:Q124"/>
    <mergeCell ref="R124:S124"/>
    <mergeCell ref="T124:U124"/>
    <mergeCell ref="AG130:AH130"/>
    <mergeCell ref="A131:B131"/>
    <mergeCell ref="C131:M131"/>
    <mergeCell ref="N131:O131"/>
    <mergeCell ref="P131:Q131"/>
    <mergeCell ref="R131:S131"/>
    <mergeCell ref="T131:U131"/>
    <mergeCell ref="V131:W131"/>
    <mergeCell ref="Y131:Z131"/>
    <mergeCell ref="AA131:AB131"/>
    <mergeCell ref="T130:U130"/>
    <mergeCell ref="V130:W130"/>
    <mergeCell ref="Y130:Z130"/>
    <mergeCell ref="AA130:AB130"/>
    <mergeCell ref="AC130:AD130"/>
    <mergeCell ref="AE130:AF130"/>
    <mergeCell ref="AG126:AH126"/>
    <mergeCell ref="A127:M127"/>
    <mergeCell ref="H128:M128"/>
    <mergeCell ref="A129:B129"/>
    <mergeCell ref="C129:M129"/>
    <mergeCell ref="A130:B130"/>
    <mergeCell ref="C130:M130"/>
    <mergeCell ref="N130:O130"/>
    <mergeCell ref="P130:Q130"/>
    <mergeCell ref="R130:S130"/>
    <mergeCell ref="A126:J126"/>
    <mergeCell ref="Y126:Z126"/>
    <mergeCell ref="AA126:AB126"/>
    <mergeCell ref="AC126:AD126"/>
    <mergeCell ref="AE126:AF126"/>
    <mergeCell ref="K126:M126"/>
    <mergeCell ref="Y132:Z132"/>
    <mergeCell ref="AA132:AB132"/>
    <mergeCell ref="AC132:AD132"/>
    <mergeCell ref="AE132:AF132"/>
    <mergeCell ref="AG132:AH132"/>
    <mergeCell ref="A133:B133"/>
    <mergeCell ref="C133:M133"/>
    <mergeCell ref="N133:O133"/>
    <mergeCell ref="P133:Q133"/>
    <mergeCell ref="R133:S133"/>
    <mergeCell ref="AC131:AD131"/>
    <mergeCell ref="AE131:AF131"/>
    <mergeCell ref="AG131:AH131"/>
    <mergeCell ref="A132:B132"/>
    <mergeCell ref="C132:M132"/>
    <mergeCell ref="N132:O132"/>
    <mergeCell ref="P132:Q132"/>
    <mergeCell ref="R132:S132"/>
    <mergeCell ref="T132:U132"/>
    <mergeCell ref="V132:W132"/>
    <mergeCell ref="AC134:AD134"/>
    <mergeCell ref="AE134:AF134"/>
    <mergeCell ref="AG134:AH134"/>
    <mergeCell ref="A135:B135"/>
    <mergeCell ref="C135:M135"/>
    <mergeCell ref="N135:O135"/>
    <mergeCell ref="P135:Q135"/>
    <mergeCell ref="R135:S135"/>
    <mergeCell ref="T135:U135"/>
    <mergeCell ref="V135:W135"/>
    <mergeCell ref="AG133:AH133"/>
    <mergeCell ref="A134:B134"/>
    <mergeCell ref="C134:M134"/>
    <mergeCell ref="N134:O134"/>
    <mergeCell ref="P134:Q134"/>
    <mergeCell ref="R134:S134"/>
    <mergeCell ref="T134:U134"/>
    <mergeCell ref="V134:W134"/>
    <mergeCell ref="Y134:Z134"/>
    <mergeCell ref="AA134:AB134"/>
    <mergeCell ref="T133:U133"/>
    <mergeCell ref="V133:W133"/>
    <mergeCell ref="Y133:Z133"/>
    <mergeCell ref="AA133:AB133"/>
    <mergeCell ref="AC133:AD133"/>
    <mergeCell ref="AE133:AF133"/>
    <mergeCell ref="AG136:AH136"/>
    <mergeCell ref="A137:B137"/>
    <mergeCell ref="C137:M137"/>
    <mergeCell ref="N137:O137"/>
    <mergeCell ref="P137:Q137"/>
    <mergeCell ref="R137:S137"/>
    <mergeCell ref="T137:U137"/>
    <mergeCell ref="V137:W137"/>
    <mergeCell ref="Y137:Z137"/>
    <mergeCell ref="AA137:AB137"/>
    <mergeCell ref="T136:U136"/>
    <mergeCell ref="V136:W136"/>
    <mergeCell ref="Y136:Z136"/>
    <mergeCell ref="AA136:AB136"/>
    <mergeCell ref="AC136:AD136"/>
    <mergeCell ref="AE136:AF136"/>
    <mergeCell ref="Y135:Z135"/>
    <mergeCell ref="AA135:AB135"/>
    <mergeCell ref="AC135:AD135"/>
    <mergeCell ref="AE135:AF135"/>
    <mergeCell ref="AG135:AH135"/>
    <mergeCell ref="A136:B136"/>
    <mergeCell ref="C136:M136"/>
    <mergeCell ref="N136:O136"/>
    <mergeCell ref="P136:Q136"/>
    <mergeCell ref="R136:S136"/>
    <mergeCell ref="Y138:Z138"/>
    <mergeCell ref="AA138:AB138"/>
    <mergeCell ref="AC138:AD138"/>
    <mergeCell ref="AE138:AF138"/>
    <mergeCell ref="AG138:AH138"/>
    <mergeCell ref="A139:B139"/>
    <mergeCell ref="C139:M139"/>
    <mergeCell ref="N139:O139"/>
    <mergeCell ref="P139:Q139"/>
    <mergeCell ref="R139:S139"/>
    <mergeCell ref="AC137:AD137"/>
    <mergeCell ref="AE137:AF137"/>
    <mergeCell ref="AG137:AH137"/>
    <mergeCell ref="A138:B138"/>
    <mergeCell ref="C138:M138"/>
    <mergeCell ref="N138:O138"/>
    <mergeCell ref="P138:Q138"/>
    <mergeCell ref="R138:S138"/>
    <mergeCell ref="T138:U138"/>
    <mergeCell ref="V138:W138"/>
    <mergeCell ref="AG141:AH141"/>
    <mergeCell ref="A142:B142"/>
    <mergeCell ref="C142:M142"/>
    <mergeCell ref="N142:O142"/>
    <mergeCell ref="P142:Q142"/>
    <mergeCell ref="R142:S142"/>
    <mergeCell ref="AC140:AD140"/>
    <mergeCell ref="AE140:AF140"/>
    <mergeCell ref="AG140:AH140"/>
    <mergeCell ref="A141:B141"/>
    <mergeCell ref="C141:M141"/>
    <mergeCell ref="N141:O141"/>
    <mergeCell ref="P141:Q141"/>
    <mergeCell ref="R141:S141"/>
    <mergeCell ref="T141:U141"/>
    <mergeCell ref="V141:W141"/>
    <mergeCell ref="AG139:AH139"/>
    <mergeCell ref="A140:B140"/>
    <mergeCell ref="C140:M140"/>
    <mergeCell ref="N140:O140"/>
    <mergeCell ref="P140:Q140"/>
    <mergeCell ref="R140:S140"/>
    <mergeCell ref="T140:U140"/>
    <mergeCell ref="V140:W140"/>
    <mergeCell ref="Y140:Z140"/>
    <mergeCell ref="AA140:AB140"/>
    <mergeCell ref="T139:U139"/>
    <mergeCell ref="V139:W139"/>
    <mergeCell ref="Y139:Z139"/>
    <mergeCell ref="AA139:AB139"/>
    <mergeCell ref="AC139:AD139"/>
    <mergeCell ref="AE139:AF139"/>
    <mergeCell ref="A143:B143"/>
    <mergeCell ref="C143:M143"/>
    <mergeCell ref="N143:O143"/>
    <mergeCell ref="P143:Q143"/>
    <mergeCell ref="R143:S143"/>
    <mergeCell ref="T143:U143"/>
    <mergeCell ref="V143:W143"/>
    <mergeCell ref="Y143:Z143"/>
    <mergeCell ref="AA143:AB143"/>
    <mergeCell ref="T142:U142"/>
    <mergeCell ref="V142:W142"/>
    <mergeCell ref="Y142:Z142"/>
    <mergeCell ref="AA142:AB142"/>
    <mergeCell ref="AC142:AD142"/>
    <mergeCell ref="AE142:AF142"/>
    <mergeCell ref="Y141:Z141"/>
    <mergeCell ref="AA141:AB141"/>
    <mergeCell ref="AC141:AD141"/>
    <mergeCell ref="AE141:AF141"/>
    <mergeCell ref="A146:B146"/>
    <mergeCell ref="C146:M146"/>
    <mergeCell ref="N146:O146"/>
    <mergeCell ref="P146:Q146"/>
    <mergeCell ref="R146:S146"/>
    <mergeCell ref="T146:U146"/>
    <mergeCell ref="V146:W146"/>
    <mergeCell ref="Y146:Z146"/>
    <mergeCell ref="AA146:AB146"/>
    <mergeCell ref="T145:U145"/>
    <mergeCell ref="V145:W145"/>
    <mergeCell ref="Y145:Z145"/>
    <mergeCell ref="AA145:AB145"/>
    <mergeCell ref="AC145:AD145"/>
    <mergeCell ref="AE145:AF145"/>
    <mergeCell ref="Y144:Z144"/>
    <mergeCell ref="AA144:AB144"/>
    <mergeCell ref="AC144:AD144"/>
    <mergeCell ref="AE144:AF144"/>
    <mergeCell ref="A145:B145"/>
    <mergeCell ref="C145:M145"/>
    <mergeCell ref="N145:O145"/>
    <mergeCell ref="P145:Q145"/>
    <mergeCell ref="R145:S145"/>
    <mergeCell ref="A144:B144"/>
    <mergeCell ref="C144:M144"/>
    <mergeCell ref="N144:O144"/>
    <mergeCell ref="P144:Q144"/>
    <mergeCell ref="R144:S144"/>
    <mergeCell ref="T144:U144"/>
    <mergeCell ref="V144:W144"/>
    <mergeCell ref="A149:C149"/>
    <mergeCell ref="D149:M149"/>
    <mergeCell ref="A150:C150"/>
    <mergeCell ref="D150:M150"/>
    <mergeCell ref="N150:O150"/>
    <mergeCell ref="P150:Q150"/>
    <mergeCell ref="R150:S150"/>
    <mergeCell ref="T150:U150"/>
    <mergeCell ref="V150:W150"/>
    <mergeCell ref="Y147:Z147"/>
    <mergeCell ref="AA147:AB147"/>
    <mergeCell ref="AC147:AD147"/>
    <mergeCell ref="AE147:AF147"/>
    <mergeCell ref="AG147:AH147"/>
    <mergeCell ref="I148:M148"/>
    <mergeCell ref="Y148:Z148"/>
    <mergeCell ref="AA148:AB148"/>
    <mergeCell ref="AC148:AD148"/>
    <mergeCell ref="AE148:AF148"/>
    <mergeCell ref="A147:B147"/>
    <mergeCell ref="C147:M147"/>
    <mergeCell ref="N147:O147"/>
    <mergeCell ref="P147:Q147"/>
    <mergeCell ref="R147:S147"/>
    <mergeCell ref="T147:U147"/>
    <mergeCell ref="V147:W147"/>
    <mergeCell ref="AG151:AH151"/>
    <mergeCell ref="A152:C152"/>
    <mergeCell ref="D152:M152"/>
    <mergeCell ref="N152:O152"/>
    <mergeCell ref="P152:Q152"/>
    <mergeCell ref="R152:S152"/>
    <mergeCell ref="T152:U152"/>
    <mergeCell ref="V152:W152"/>
    <mergeCell ref="Y152:Z152"/>
    <mergeCell ref="AA152:AB152"/>
    <mergeCell ref="T151:U151"/>
    <mergeCell ref="V151:W151"/>
    <mergeCell ref="Y151:Z151"/>
    <mergeCell ref="AA151:AB151"/>
    <mergeCell ref="AC151:AD151"/>
    <mergeCell ref="AE151:AF151"/>
    <mergeCell ref="Y150:Z150"/>
    <mergeCell ref="AA150:AB150"/>
    <mergeCell ref="AC150:AD150"/>
    <mergeCell ref="AE150:AF150"/>
    <mergeCell ref="AG150:AH150"/>
    <mergeCell ref="A151:C151"/>
    <mergeCell ref="D151:M151"/>
    <mergeCell ref="N151:O151"/>
    <mergeCell ref="P151:Q151"/>
    <mergeCell ref="R151:S151"/>
    <mergeCell ref="Y153:Z153"/>
    <mergeCell ref="AA153:AB153"/>
    <mergeCell ref="AC153:AD153"/>
    <mergeCell ref="AE153:AF153"/>
    <mergeCell ref="AG153:AH153"/>
    <mergeCell ref="A154:C154"/>
    <mergeCell ref="D154:M154"/>
    <mergeCell ref="N154:O154"/>
    <mergeCell ref="P154:Q154"/>
    <mergeCell ref="R154:S154"/>
    <mergeCell ref="AC152:AD152"/>
    <mergeCell ref="AE152:AF152"/>
    <mergeCell ref="AG152:AH152"/>
    <mergeCell ref="A153:C153"/>
    <mergeCell ref="D153:M153"/>
    <mergeCell ref="N153:O153"/>
    <mergeCell ref="P153:Q153"/>
    <mergeCell ref="R153:S153"/>
    <mergeCell ref="T153:U153"/>
    <mergeCell ref="V153:W153"/>
    <mergeCell ref="AC155:AD155"/>
    <mergeCell ref="AE155:AF155"/>
    <mergeCell ref="AG155:AH155"/>
    <mergeCell ref="Y156:Z156"/>
    <mergeCell ref="AA156:AB156"/>
    <mergeCell ref="AC156:AD156"/>
    <mergeCell ref="AE156:AF156"/>
    <mergeCell ref="AG156:AH156"/>
    <mergeCell ref="AG154:AH154"/>
    <mergeCell ref="A155:C155"/>
    <mergeCell ref="D155:M155"/>
    <mergeCell ref="N155:O155"/>
    <mergeCell ref="P155:Q155"/>
    <mergeCell ref="R155:S155"/>
    <mergeCell ref="T155:U155"/>
    <mergeCell ref="V155:W155"/>
    <mergeCell ref="Y155:Z155"/>
    <mergeCell ref="AA155:AB155"/>
    <mergeCell ref="T154:U154"/>
    <mergeCell ref="V154:W154"/>
    <mergeCell ref="Y154:Z154"/>
    <mergeCell ref="AA154:AB154"/>
    <mergeCell ref="AC154:AD154"/>
    <mergeCell ref="AE154:AF154"/>
    <mergeCell ref="AE158:AF158"/>
    <mergeCell ref="AG158:AH158"/>
    <mergeCell ref="A159:C159"/>
    <mergeCell ref="D159:M159"/>
    <mergeCell ref="N159:O159"/>
    <mergeCell ref="P159:Q159"/>
    <mergeCell ref="R159:S159"/>
    <mergeCell ref="T159:U159"/>
    <mergeCell ref="V159:W159"/>
    <mergeCell ref="Y159:Z159"/>
    <mergeCell ref="R158:S158"/>
    <mergeCell ref="T158:U158"/>
    <mergeCell ref="V158:W158"/>
    <mergeCell ref="Y158:Z158"/>
    <mergeCell ref="AA158:AB158"/>
    <mergeCell ref="AC158:AD158"/>
    <mergeCell ref="A157:C157"/>
    <mergeCell ref="D157:M157"/>
    <mergeCell ref="A158:C158"/>
    <mergeCell ref="D158:M158"/>
    <mergeCell ref="N158:O158"/>
    <mergeCell ref="P158:Q158"/>
    <mergeCell ref="N157:O157"/>
    <mergeCell ref="P157:Q157"/>
    <mergeCell ref="AA157:AB157"/>
    <mergeCell ref="AC157:AD157"/>
    <mergeCell ref="AE157:AF157"/>
    <mergeCell ref="AG157:AH157"/>
    <mergeCell ref="AA161:AB161"/>
    <mergeCell ref="AC161:AD161"/>
    <mergeCell ref="AE161:AF161"/>
    <mergeCell ref="AG161:AH161"/>
    <mergeCell ref="A161:C161"/>
    <mergeCell ref="D161:M161"/>
    <mergeCell ref="N161:O161"/>
    <mergeCell ref="P161:Q161"/>
    <mergeCell ref="R161:S161"/>
    <mergeCell ref="T161:U161"/>
    <mergeCell ref="V160:W160"/>
    <mergeCell ref="Y160:Z160"/>
    <mergeCell ref="AA160:AB160"/>
    <mergeCell ref="AC160:AD160"/>
    <mergeCell ref="AE160:AF160"/>
    <mergeCell ref="AG160:AH160"/>
    <mergeCell ref="AA159:AB159"/>
    <mergeCell ref="AC159:AD159"/>
    <mergeCell ref="AE159:AF159"/>
    <mergeCell ref="AG159:AH159"/>
    <mergeCell ref="A160:C160"/>
    <mergeCell ref="D160:M160"/>
    <mergeCell ref="N160:O160"/>
    <mergeCell ref="P160:Q160"/>
    <mergeCell ref="R160:S160"/>
    <mergeCell ref="T160:U160"/>
    <mergeCell ref="V161:W161"/>
    <mergeCell ref="Y161:Z161"/>
    <mergeCell ref="AC166:AD166"/>
    <mergeCell ref="AE166:AF166"/>
    <mergeCell ref="AG166:AH166"/>
    <mergeCell ref="D167:E167"/>
    <mergeCell ref="G167:J167"/>
    <mergeCell ref="N167:O167"/>
    <mergeCell ref="P167:Q167"/>
    <mergeCell ref="R167:S167"/>
    <mergeCell ref="T167:U167"/>
    <mergeCell ref="V167:W167"/>
    <mergeCell ref="P166:Q166"/>
    <mergeCell ref="R166:S166"/>
    <mergeCell ref="T166:U166"/>
    <mergeCell ref="V166:W166"/>
    <mergeCell ref="Y166:Z166"/>
    <mergeCell ref="AA166:AB166"/>
    <mergeCell ref="F164:M164"/>
    <mergeCell ref="D165:E165"/>
    <mergeCell ref="G165:J165"/>
    <mergeCell ref="D166:E166"/>
    <mergeCell ref="G166:J166"/>
    <mergeCell ref="N166:O166"/>
    <mergeCell ref="P164:Q164"/>
    <mergeCell ref="P165:Q165"/>
    <mergeCell ref="N164:O164"/>
    <mergeCell ref="N165:O165"/>
    <mergeCell ref="AG164:AH164"/>
    <mergeCell ref="AG165:AH165"/>
    <mergeCell ref="AE164:AF164"/>
    <mergeCell ref="AE165:AF165"/>
    <mergeCell ref="AC164:AD164"/>
    <mergeCell ref="AC165:AD165"/>
    <mergeCell ref="AG169:AH169"/>
    <mergeCell ref="A170:M170"/>
    <mergeCell ref="Y170:Z170"/>
    <mergeCell ref="AA170:AB170"/>
    <mergeCell ref="AC170:AD170"/>
    <mergeCell ref="AE170:AF170"/>
    <mergeCell ref="AG170:AH170"/>
    <mergeCell ref="A169:H169"/>
    <mergeCell ref="I169:M169"/>
    <mergeCell ref="Y169:Z169"/>
    <mergeCell ref="AA169:AB169"/>
    <mergeCell ref="AC169:AD169"/>
    <mergeCell ref="AE169:AF169"/>
    <mergeCell ref="Y167:Z167"/>
    <mergeCell ref="AA167:AB167"/>
    <mergeCell ref="AC167:AD167"/>
    <mergeCell ref="AE167:AF167"/>
    <mergeCell ref="AG167:AH167"/>
    <mergeCell ref="Y168:Z168"/>
    <mergeCell ref="AA168:AB168"/>
    <mergeCell ref="AC168:AD168"/>
    <mergeCell ref="AE168:AF168"/>
    <mergeCell ref="AG168:AH168"/>
    <mergeCell ref="N168:O168"/>
    <mergeCell ref="P168:Q168"/>
    <mergeCell ref="AR7:AS7"/>
    <mergeCell ref="AJ41:AK41"/>
    <mergeCell ref="AJ42:AK42"/>
    <mergeCell ref="AJ43:AK43"/>
    <mergeCell ref="AJ44:AK44"/>
    <mergeCell ref="AJ45:AK45"/>
    <mergeCell ref="A174:M174"/>
    <mergeCell ref="Y174:Z174"/>
    <mergeCell ref="AA174:AB174"/>
    <mergeCell ref="AC174:AD174"/>
    <mergeCell ref="AG174:AH174"/>
    <mergeCell ref="AJ6:AT6"/>
    <mergeCell ref="AJ7:AK7"/>
    <mergeCell ref="AL7:AM7"/>
    <mergeCell ref="AN7:AO7"/>
    <mergeCell ref="AP7:AQ7"/>
    <mergeCell ref="AG172:AH172"/>
    <mergeCell ref="Y173:Z173"/>
    <mergeCell ref="AA173:AB173"/>
    <mergeCell ref="AC173:AD173"/>
    <mergeCell ref="AE173:AF173"/>
    <mergeCell ref="AG173:AH173"/>
    <mergeCell ref="Y171:Z171"/>
    <mergeCell ref="AA171:AB171"/>
    <mergeCell ref="AC171:AD171"/>
    <mergeCell ref="AE171:AF171"/>
    <mergeCell ref="AG171:AH171"/>
    <mergeCell ref="A172:M172"/>
    <mergeCell ref="Y172:Z172"/>
    <mergeCell ref="AA172:AB172"/>
    <mergeCell ref="AC172:AD172"/>
    <mergeCell ref="AE172:AF172"/>
    <mergeCell ref="AL47:AM47"/>
    <mergeCell ref="AL48:AM48"/>
    <mergeCell ref="AL49:AM49"/>
    <mergeCell ref="AN41:AO41"/>
    <mergeCell ref="AN42:AO42"/>
    <mergeCell ref="AN43:AO43"/>
    <mergeCell ref="AN44:AO44"/>
    <mergeCell ref="AN45:AO45"/>
    <mergeCell ref="AN46:AO46"/>
    <mergeCell ref="AN47:AO47"/>
    <mergeCell ref="AJ46:AK46"/>
    <mergeCell ref="AJ47:AK47"/>
    <mergeCell ref="AJ48:AK48"/>
    <mergeCell ref="AJ49:AK49"/>
    <mergeCell ref="AL41:AM41"/>
    <mergeCell ref="AL42:AM42"/>
    <mergeCell ref="AL43:AM43"/>
    <mergeCell ref="AL44:AM44"/>
    <mergeCell ref="AL45:AM45"/>
    <mergeCell ref="AL46:AM46"/>
    <mergeCell ref="AP49:AQ49"/>
    <mergeCell ref="AR41:AS41"/>
    <mergeCell ref="AR42:AS42"/>
    <mergeCell ref="AR43:AS43"/>
    <mergeCell ref="AR44:AS44"/>
    <mergeCell ref="AR45:AS45"/>
    <mergeCell ref="AR46:AS46"/>
    <mergeCell ref="AR47:AS47"/>
    <mergeCell ref="AR48:AS48"/>
    <mergeCell ref="AR49:AS49"/>
    <mergeCell ref="AN48:AO48"/>
    <mergeCell ref="AN49:AO49"/>
    <mergeCell ref="AP41:AQ41"/>
    <mergeCell ref="AP42:AQ42"/>
    <mergeCell ref="AP43:AQ43"/>
    <mergeCell ref="AP44:AQ44"/>
    <mergeCell ref="AP45:AQ45"/>
    <mergeCell ref="AP46:AQ46"/>
    <mergeCell ref="AP47:AQ47"/>
    <mergeCell ref="AP48:AQ48"/>
    <mergeCell ref="AJ63:AK63"/>
    <mergeCell ref="AJ64:AK64"/>
    <mergeCell ref="AL60:AM60"/>
    <mergeCell ref="AL61:AM61"/>
    <mergeCell ref="AL62:AM62"/>
    <mergeCell ref="AL63:AM63"/>
    <mergeCell ref="AR52:AS52"/>
    <mergeCell ref="AR53:AS53"/>
    <mergeCell ref="AR54:AS54"/>
    <mergeCell ref="AR55:AS55"/>
    <mergeCell ref="AR56:AS56"/>
    <mergeCell ref="AR57:AS57"/>
    <mergeCell ref="AN58:AO58"/>
    <mergeCell ref="AP52:AQ52"/>
    <mergeCell ref="AP53:AQ53"/>
    <mergeCell ref="AP54:AQ54"/>
    <mergeCell ref="AP55:AQ55"/>
    <mergeCell ref="AP56:AQ56"/>
    <mergeCell ref="AP57:AQ57"/>
    <mergeCell ref="AP58:AQ58"/>
    <mergeCell ref="AN52:AO52"/>
    <mergeCell ref="AN53:AO53"/>
    <mergeCell ref="AN54:AO54"/>
    <mergeCell ref="AN55:AO55"/>
    <mergeCell ref="AN56:AO56"/>
    <mergeCell ref="AN57:AO57"/>
    <mergeCell ref="AJ58:AK58"/>
    <mergeCell ref="AL52:AM52"/>
    <mergeCell ref="AL53:AM53"/>
    <mergeCell ref="AL54:AM54"/>
    <mergeCell ref="AL55:AM55"/>
    <mergeCell ref="AL56:AM56"/>
    <mergeCell ref="AR65:AS65"/>
    <mergeCell ref="AJ66:AK66"/>
    <mergeCell ref="AJ67:AK67"/>
    <mergeCell ref="AL66:AM66"/>
    <mergeCell ref="AL67:AM67"/>
    <mergeCell ref="AN66:AO66"/>
    <mergeCell ref="AN67:AO67"/>
    <mergeCell ref="AP66:AQ66"/>
    <mergeCell ref="AP67:AQ67"/>
    <mergeCell ref="AJ65:AK65"/>
    <mergeCell ref="AL65:AM65"/>
    <mergeCell ref="AN65:AO65"/>
    <mergeCell ref="AP65:AQ65"/>
    <mergeCell ref="AP60:AQ60"/>
    <mergeCell ref="AP61:AQ61"/>
    <mergeCell ref="AP62:AQ62"/>
    <mergeCell ref="AP63:AQ63"/>
    <mergeCell ref="AP64:AQ64"/>
    <mergeCell ref="AR60:AS60"/>
    <mergeCell ref="AR61:AS61"/>
    <mergeCell ref="AR62:AS62"/>
    <mergeCell ref="AR63:AS63"/>
    <mergeCell ref="AR64:AS64"/>
    <mergeCell ref="AL64:AM64"/>
    <mergeCell ref="AN60:AO60"/>
    <mergeCell ref="AN61:AO61"/>
    <mergeCell ref="AN62:AO62"/>
    <mergeCell ref="AN63:AO63"/>
    <mergeCell ref="AN64:AO64"/>
    <mergeCell ref="AJ60:AK60"/>
    <mergeCell ref="AJ61:AK61"/>
    <mergeCell ref="AJ62:AK62"/>
    <mergeCell ref="AJ70:AK70"/>
    <mergeCell ref="AL70:AM70"/>
    <mergeCell ref="AN70:AO70"/>
    <mergeCell ref="AL80:AM80"/>
    <mergeCell ref="AL81:AM81"/>
    <mergeCell ref="AL82:AM82"/>
    <mergeCell ref="AP70:AQ70"/>
    <mergeCell ref="AR70:AS70"/>
    <mergeCell ref="AJ72:AK72"/>
    <mergeCell ref="AP68:AQ68"/>
    <mergeCell ref="AP69:AQ69"/>
    <mergeCell ref="AR66:AS66"/>
    <mergeCell ref="AR67:AS67"/>
    <mergeCell ref="AR68:AS68"/>
    <mergeCell ref="AR69:AS69"/>
    <mergeCell ref="AN68:AO68"/>
    <mergeCell ref="AN69:AO69"/>
    <mergeCell ref="AJ68:AK68"/>
    <mergeCell ref="AJ69:AK69"/>
    <mergeCell ref="AL68:AM68"/>
    <mergeCell ref="AL69:AM69"/>
    <mergeCell ref="AL72:AM72"/>
    <mergeCell ref="AJ71:AK71"/>
    <mergeCell ref="AL71:AM71"/>
    <mergeCell ref="AN71:AO71"/>
    <mergeCell ref="AP71:AQ71"/>
    <mergeCell ref="AR71:AS71"/>
    <mergeCell ref="AR83:AS83"/>
    <mergeCell ref="AR84:AS84"/>
    <mergeCell ref="AR85:AS85"/>
    <mergeCell ref="AR86:AS86"/>
    <mergeCell ref="AR87:AS87"/>
    <mergeCell ref="AL73:AM73"/>
    <mergeCell ref="AL74:AM74"/>
    <mergeCell ref="AL75:AM75"/>
    <mergeCell ref="AL76:AM76"/>
    <mergeCell ref="AJ79:AK79"/>
    <mergeCell ref="AJ80:AK80"/>
    <mergeCell ref="AJ81:AK81"/>
    <mergeCell ref="AP72:AQ72"/>
    <mergeCell ref="AP73:AQ73"/>
    <mergeCell ref="AP74:AQ74"/>
    <mergeCell ref="AJ82:AK82"/>
    <mergeCell ref="AJ83:AK83"/>
    <mergeCell ref="AJ84:AK84"/>
    <mergeCell ref="AJ73:AK73"/>
    <mergeCell ref="AJ74:AK74"/>
    <mergeCell ref="AJ75:AK75"/>
    <mergeCell ref="AJ76:AK76"/>
    <mergeCell ref="AJ77:AK77"/>
    <mergeCell ref="AJ78:AK78"/>
    <mergeCell ref="AN77:AO77"/>
    <mergeCell ref="AN78:AO78"/>
    <mergeCell ref="AN79:AO79"/>
    <mergeCell ref="AN80:AO80"/>
    <mergeCell ref="AL83:AM83"/>
    <mergeCell ref="AL84:AM84"/>
    <mergeCell ref="AP75:AQ75"/>
    <mergeCell ref="AP76:AQ76"/>
    <mergeCell ref="AP77:AQ77"/>
    <mergeCell ref="AP78:AQ78"/>
    <mergeCell ref="AN81:AO81"/>
    <mergeCell ref="AN82:AO82"/>
    <mergeCell ref="AN83:AO83"/>
    <mergeCell ref="AN84:AO84"/>
    <mergeCell ref="AN85:AO85"/>
    <mergeCell ref="AN86:AO86"/>
    <mergeCell ref="AN72:AO72"/>
    <mergeCell ref="AN73:AO73"/>
    <mergeCell ref="AN74:AO74"/>
    <mergeCell ref="AN75:AO75"/>
    <mergeCell ref="AN76:AO76"/>
    <mergeCell ref="AR89:AS89"/>
    <mergeCell ref="AJ91:AK91"/>
    <mergeCell ref="AJ85:AK85"/>
    <mergeCell ref="AJ86:AK86"/>
    <mergeCell ref="AJ87:AK87"/>
    <mergeCell ref="AJ88:AK88"/>
    <mergeCell ref="AR72:AS72"/>
    <mergeCell ref="AR73:AS73"/>
    <mergeCell ref="AR74:AS74"/>
    <mergeCell ref="AR75:AS75"/>
    <mergeCell ref="AR76:AS76"/>
    <mergeCell ref="AP79:AQ79"/>
    <mergeCell ref="AP80:AQ80"/>
    <mergeCell ref="AP81:AQ81"/>
    <mergeCell ref="AP82:AQ82"/>
    <mergeCell ref="AP83:AQ83"/>
    <mergeCell ref="AP84:AQ84"/>
    <mergeCell ref="AJ92:AK92"/>
    <mergeCell ref="AJ93:AK93"/>
    <mergeCell ref="AJ94:AK94"/>
    <mergeCell ref="AJ95:AK95"/>
    <mergeCell ref="AL89:AM89"/>
    <mergeCell ref="AJ89:AK89"/>
    <mergeCell ref="AR88:AS88"/>
    <mergeCell ref="AR77:AS77"/>
    <mergeCell ref="AR78:AS78"/>
    <mergeCell ref="AR79:AS79"/>
    <mergeCell ref="AR80:AS80"/>
    <mergeCell ref="AR81:AS81"/>
    <mergeCell ref="AR82:AS82"/>
    <mergeCell ref="AP85:AQ85"/>
    <mergeCell ref="AP86:AQ86"/>
    <mergeCell ref="AP87:AQ87"/>
    <mergeCell ref="AP88:AQ88"/>
    <mergeCell ref="AP89:AQ89"/>
    <mergeCell ref="AN92:AO92"/>
    <mergeCell ref="AN93:AO93"/>
    <mergeCell ref="AN94:AO94"/>
    <mergeCell ref="AN95:AO95"/>
    <mergeCell ref="AN89:AO89"/>
    <mergeCell ref="AL85:AM85"/>
    <mergeCell ref="AL86:AM86"/>
    <mergeCell ref="AL87:AM87"/>
    <mergeCell ref="AL88:AM88"/>
    <mergeCell ref="AL77:AM77"/>
    <mergeCell ref="AL78:AM78"/>
    <mergeCell ref="AL79:AM79"/>
    <mergeCell ref="AN87:AO87"/>
    <mergeCell ref="AN88:AO88"/>
    <mergeCell ref="AJ109:AK109"/>
    <mergeCell ref="AJ101:AK101"/>
    <mergeCell ref="AL101:AM101"/>
    <mergeCell ref="AN101:AO101"/>
    <mergeCell ref="AP101:AQ101"/>
    <mergeCell ref="AR101:AS101"/>
    <mergeCell ref="AJ103:AK103"/>
    <mergeCell ref="AP103:AQ103"/>
    <mergeCell ref="AP99:AQ99"/>
    <mergeCell ref="AR91:AS91"/>
    <mergeCell ref="AR92:AS92"/>
    <mergeCell ref="AR93:AS93"/>
    <mergeCell ref="AR94:AS94"/>
    <mergeCell ref="AR95:AS95"/>
    <mergeCell ref="AR96:AS96"/>
    <mergeCell ref="AR97:AS97"/>
    <mergeCell ref="AR98:AS98"/>
    <mergeCell ref="AR99:AS99"/>
    <mergeCell ref="AN98:AO98"/>
    <mergeCell ref="AN99:AO99"/>
    <mergeCell ref="AP91:AQ91"/>
    <mergeCell ref="AP92:AQ92"/>
    <mergeCell ref="AP93:AQ93"/>
    <mergeCell ref="AP94:AQ94"/>
    <mergeCell ref="AP95:AQ95"/>
    <mergeCell ref="AP96:AQ96"/>
    <mergeCell ref="AP97:AQ97"/>
    <mergeCell ref="AP98:AQ98"/>
    <mergeCell ref="AL97:AM97"/>
    <mergeCell ref="AL98:AM98"/>
    <mergeCell ref="AL99:AM99"/>
    <mergeCell ref="AN91:AO91"/>
    <mergeCell ref="AN103:AO103"/>
    <mergeCell ref="AN104:AO104"/>
    <mergeCell ref="AN105:AO105"/>
    <mergeCell ref="AN106:AO106"/>
    <mergeCell ref="AN107:AO107"/>
    <mergeCell ref="AL109:AM109"/>
    <mergeCell ref="AL110:AM110"/>
    <mergeCell ref="AL111:AM111"/>
    <mergeCell ref="AL112:AM112"/>
    <mergeCell ref="AL113:AM113"/>
    <mergeCell ref="AL114:AM114"/>
    <mergeCell ref="AJ116:AK116"/>
    <mergeCell ref="AJ117:AK117"/>
    <mergeCell ref="AJ118:AK118"/>
    <mergeCell ref="AJ119:AK119"/>
    <mergeCell ref="AL103:AM103"/>
    <mergeCell ref="AL104:AM104"/>
    <mergeCell ref="AL105:AM105"/>
    <mergeCell ref="AL106:AM106"/>
    <mergeCell ref="AL107:AM107"/>
    <mergeCell ref="AL108:AM108"/>
    <mergeCell ref="AJ110:AK110"/>
    <mergeCell ref="AJ111:AK111"/>
    <mergeCell ref="AJ112:AK112"/>
    <mergeCell ref="AJ113:AK113"/>
    <mergeCell ref="AJ114:AK114"/>
    <mergeCell ref="AJ115:AK115"/>
    <mergeCell ref="AJ104:AK104"/>
    <mergeCell ref="AJ105:AK105"/>
    <mergeCell ref="AJ106:AK106"/>
    <mergeCell ref="AJ107:AK107"/>
    <mergeCell ref="AJ108:AK108"/>
    <mergeCell ref="AN114:AO114"/>
    <mergeCell ref="AN115:AO115"/>
    <mergeCell ref="AN116:AO116"/>
    <mergeCell ref="AN117:AO117"/>
    <mergeCell ref="AN118:AO118"/>
    <mergeCell ref="AN119:AO119"/>
    <mergeCell ref="AN108:AO108"/>
    <mergeCell ref="AN109:AO109"/>
    <mergeCell ref="AN110:AO110"/>
    <mergeCell ref="AN111:AO111"/>
    <mergeCell ref="AN112:AO112"/>
    <mergeCell ref="AN113:AO113"/>
    <mergeCell ref="AL115:AM115"/>
    <mergeCell ref="AL116:AM116"/>
    <mergeCell ref="AL117:AM117"/>
    <mergeCell ref="AL118:AM118"/>
    <mergeCell ref="AL119:AM119"/>
    <mergeCell ref="AR109:AS109"/>
    <mergeCell ref="AR110:AS110"/>
    <mergeCell ref="AR111:AS111"/>
    <mergeCell ref="AR112:AS112"/>
    <mergeCell ref="AR113:AS113"/>
    <mergeCell ref="AR114:AS114"/>
    <mergeCell ref="AP116:AQ116"/>
    <mergeCell ref="AP117:AQ117"/>
    <mergeCell ref="AP118:AQ118"/>
    <mergeCell ref="AP119:AQ119"/>
    <mergeCell ref="AR103:AS103"/>
    <mergeCell ref="AR104:AS104"/>
    <mergeCell ref="AR105:AS105"/>
    <mergeCell ref="AR106:AS106"/>
    <mergeCell ref="AR107:AS107"/>
    <mergeCell ref="AR108:AS108"/>
    <mergeCell ref="AP110:AQ110"/>
    <mergeCell ref="AP111:AQ111"/>
    <mergeCell ref="AP112:AQ112"/>
    <mergeCell ref="AP113:AQ113"/>
    <mergeCell ref="AP114:AQ114"/>
    <mergeCell ref="AP115:AQ115"/>
    <mergeCell ref="AP104:AQ104"/>
    <mergeCell ref="AP105:AQ105"/>
    <mergeCell ref="AP106:AQ106"/>
    <mergeCell ref="AP107:AQ107"/>
    <mergeCell ref="AP108:AQ108"/>
    <mergeCell ref="AP109:AQ109"/>
    <mergeCell ref="AJ128:AK128"/>
    <mergeCell ref="AL121:AM121"/>
    <mergeCell ref="AL122:AM122"/>
    <mergeCell ref="AL123:AM123"/>
    <mergeCell ref="AL124:AM124"/>
    <mergeCell ref="AR129:AS129"/>
    <mergeCell ref="AL125:AM125"/>
    <mergeCell ref="AL126:AM126"/>
    <mergeCell ref="AL127:AM127"/>
    <mergeCell ref="AL128:AM128"/>
    <mergeCell ref="AJ122:AK122"/>
    <mergeCell ref="AJ123:AK123"/>
    <mergeCell ref="AJ124:AK124"/>
    <mergeCell ref="AJ125:AK125"/>
    <mergeCell ref="AJ126:AK126"/>
    <mergeCell ref="AJ127:AK127"/>
    <mergeCell ref="AR115:AS115"/>
    <mergeCell ref="AR116:AS116"/>
    <mergeCell ref="AR117:AS117"/>
    <mergeCell ref="AR118:AS118"/>
    <mergeCell ref="AR119:AS119"/>
    <mergeCell ref="AJ121:AK121"/>
    <mergeCell ref="AN121:AO121"/>
    <mergeCell ref="AR121:AS121"/>
    <mergeCell ref="AR128:AS128"/>
    <mergeCell ref="AR122:AS122"/>
    <mergeCell ref="AR123:AS123"/>
    <mergeCell ref="AR124:AS124"/>
    <mergeCell ref="AR125:AS125"/>
    <mergeCell ref="AR126:AS126"/>
    <mergeCell ref="AR127:AS127"/>
    <mergeCell ref="AN128:AO128"/>
    <mergeCell ref="AP121:AQ121"/>
    <mergeCell ref="AP122:AQ122"/>
    <mergeCell ref="AP123:AQ123"/>
    <mergeCell ref="AP124:AQ124"/>
    <mergeCell ref="AP125:AQ125"/>
    <mergeCell ref="AP126:AQ126"/>
    <mergeCell ref="AP127:AQ127"/>
    <mergeCell ref="AP128:AQ128"/>
    <mergeCell ref="AN122:AO122"/>
    <mergeCell ref="AN123:AO123"/>
    <mergeCell ref="AN124:AO124"/>
    <mergeCell ref="AN125:AO125"/>
    <mergeCell ref="AN126:AO126"/>
    <mergeCell ref="AN127:AO127"/>
    <mergeCell ref="AJ146:AK146"/>
    <mergeCell ref="AJ147:AK147"/>
    <mergeCell ref="AJ148:AK148"/>
    <mergeCell ref="AL129:AM129"/>
    <mergeCell ref="AL130:AM130"/>
    <mergeCell ref="AL131:AM131"/>
    <mergeCell ref="AL132:AM132"/>
    <mergeCell ref="AL133:AM133"/>
    <mergeCell ref="AL134:AM134"/>
    <mergeCell ref="AL135:AM135"/>
    <mergeCell ref="AJ140:AK140"/>
    <mergeCell ref="AJ141:AK141"/>
    <mergeCell ref="AJ142:AK142"/>
    <mergeCell ref="AJ143:AK143"/>
    <mergeCell ref="AJ144:AK144"/>
    <mergeCell ref="AJ145:AK145"/>
    <mergeCell ref="AJ134:AK134"/>
    <mergeCell ref="AJ135:AK135"/>
    <mergeCell ref="AJ136:AK136"/>
    <mergeCell ref="AJ137:AK137"/>
    <mergeCell ref="AJ138:AK138"/>
    <mergeCell ref="AJ139:AK139"/>
    <mergeCell ref="AJ129:AK129"/>
    <mergeCell ref="AJ130:AK130"/>
    <mergeCell ref="AJ131:AK131"/>
    <mergeCell ref="AJ132:AK132"/>
    <mergeCell ref="AJ133:AK133"/>
    <mergeCell ref="AL148:AM148"/>
    <mergeCell ref="AN129:AO129"/>
    <mergeCell ref="AN130:AO130"/>
    <mergeCell ref="AN131:AO131"/>
    <mergeCell ref="AN132:AO132"/>
    <mergeCell ref="AN133:AO133"/>
    <mergeCell ref="AN134:AO134"/>
    <mergeCell ref="AN135:AO135"/>
    <mergeCell ref="AN136:AO136"/>
    <mergeCell ref="AN137:AO137"/>
    <mergeCell ref="AL142:AM142"/>
    <mergeCell ref="AL143:AM143"/>
    <mergeCell ref="AL144:AM144"/>
    <mergeCell ref="AL145:AM145"/>
    <mergeCell ref="AL146:AM146"/>
    <mergeCell ref="AL147:AM147"/>
    <mergeCell ref="AL136:AM136"/>
    <mergeCell ref="AL137:AM137"/>
    <mergeCell ref="AL138:AM138"/>
    <mergeCell ref="AL139:AM139"/>
    <mergeCell ref="AL140:AM140"/>
    <mergeCell ref="AL141:AM141"/>
    <mergeCell ref="AN146:AO146"/>
    <mergeCell ref="AN147:AO147"/>
    <mergeCell ref="AN148:AO148"/>
    <mergeCell ref="AN138:AO138"/>
    <mergeCell ref="AN139:AO139"/>
    <mergeCell ref="AR139:AS139"/>
    <mergeCell ref="AR140:AS140"/>
    <mergeCell ref="AR141:AS141"/>
    <mergeCell ref="AP146:AQ146"/>
    <mergeCell ref="AP147:AQ147"/>
    <mergeCell ref="AP148:AQ148"/>
    <mergeCell ref="AN144:AO144"/>
    <mergeCell ref="AN145:AO145"/>
    <mergeCell ref="AR130:AS130"/>
    <mergeCell ref="AR131:AS131"/>
    <mergeCell ref="AR132:AS132"/>
    <mergeCell ref="AR133:AS133"/>
    <mergeCell ref="AR134:AS134"/>
    <mergeCell ref="AR135:AS135"/>
    <mergeCell ref="AP140:AQ140"/>
    <mergeCell ref="AP141:AQ141"/>
    <mergeCell ref="AP142:AQ142"/>
    <mergeCell ref="AP143:AQ143"/>
    <mergeCell ref="AP144:AQ144"/>
    <mergeCell ref="AP145:AQ145"/>
    <mergeCell ref="AP134:AQ134"/>
    <mergeCell ref="AP135:AQ135"/>
    <mergeCell ref="AP136:AQ136"/>
    <mergeCell ref="AP137:AQ137"/>
    <mergeCell ref="AP138:AQ138"/>
    <mergeCell ref="AP139:AQ139"/>
    <mergeCell ref="AN140:AO140"/>
    <mergeCell ref="AN141:AO141"/>
    <mergeCell ref="AN142:AO142"/>
    <mergeCell ref="AN143:AO143"/>
    <mergeCell ref="AJ156:AK156"/>
    <mergeCell ref="AL149:AM149"/>
    <mergeCell ref="AL150:AM150"/>
    <mergeCell ref="AL151:AM151"/>
    <mergeCell ref="AL152:AM152"/>
    <mergeCell ref="AL153:AM153"/>
    <mergeCell ref="AL154:AM154"/>
    <mergeCell ref="AL155:AM155"/>
    <mergeCell ref="AP129:AQ129"/>
    <mergeCell ref="AP130:AQ130"/>
    <mergeCell ref="AP131:AQ131"/>
    <mergeCell ref="AP132:AQ132"/>
    <mergeCell ref="AP133:AQ133"/>
    <mergeCell ref="AR148:AS148"/>
    <mergeCell ref="AJ149:AK149"/>
    <mergeCell ref="AJ150:AK150"/>
    <mergeCell ref="AJ151:AK151"/>
    <mergeCell ref="AJ152:AK152"/>
    <mergeCell ref="AJ153:AK153"/>
    <mergeCell ref="AP149:AQ149"/>
    <mergeCell ref="AP150:AQ150"/>
    <mergeCell ref="AP151:AQ151"/>
    <mergeCell ref="AP152:AQ152"/>
    <mergeCell ref="AR142:AS142"/>
    <mergeCell ref="AR143:AS143"/>
    <mergeCell ref="AR144:AS144"/>
    <mergeCell ref="AR145:AS145"/>
    <mergeCell ref="AR146:AS146"/>
    <mergeCell ref="AR147:AS147"/>
    <mergeCell ref="AR136:AS136"/>
    <mergeCell ref="AR137:AS137"/>
    <mergeCell ref="AR138:AS138"/>
    <mergeCell ref="AR155:AS155"/>
    <mergeCell ref="AR156:AS156"/>
    <mergeCell ref="AJ157:AK157"/>
    <mergeCell ref="AJ158:AK158"/>
    <mergeCell ref="AJ159:AK159"/>
    <mergeCell ref="AJ160:AK160"/>
    <mergeCell ref="AN157:AO157"/>
    <mergeCell ref="AN158:AO158"/>
    <mergeCell ref="AN159:AO159"/>
    <mergeCell ref="AN160:AO160"/>
    <mergeCell ref="AP153:AQ153"/>
    <mergeCell ref="AP154:AQ154"/>
    <mergeCell ref="AP155:AQ155"/>
    <mergeCell ref="AP156:AQ156"/>
    <mergeCell ref="AR163:AS163"/>
    <mergeCell ref="AR149:AS149"/>
    <mergeCell ref="AR150:AS150"/>
    <mergeCell ref="AR151:AS151"/>
    <mergeCell ref="AR152:AS152"/>
    <mergeCell ref="AR153:AS153"/>
    <mergeCell ref="AR154:AS154"/>
    <mergeCell ref="AL156:AM156"/>
    <mergeCell ref="AN149:AO149"/>
    <mergeCell ref="AN150:AO150"/>
    <mergeCell ref="AN151:AO151"/>
    <mergeCell ref="AN152:AO152"/>
    <mergeCell ref="AN153:AO153"/>
    <mergeCell ref="AN154:AO154"/>
    <mergeCell ref="AN155:AO155"/>
    <mergeCell ref="AN156:AO156"/>
    <mergeCell ref="AJ154:AK154"/>
    <mergeCell ref="AJ155:AK155"/>
    <mergeCell ref="AR157:AS157"/>
    <mergeCell ref="AR158:AS158"/>
    <mergeCell ref="AR159:AS159"/>
    <mergeCell ref="AR160:AS160"/>
    <mergeCell ref="AR161:AS161"/>
    <mergeCell ref="AR162:AS162"/>
    <mergeCell ref="AN161:AO161"/>
    <mergeCell ref="AN162:AO162"/>
    <mergeCell ref="AN163:AO163"/>
    <mergeCell ref="AP157:AQ157"/>
    <mergeCell ref="AP158:AQ158"/>
    <mergeCell ref="AP159:AQ159"/>
    <mergeCell ref="AP160:AQ160"/>
    <mergeCell ref="AP161:AQ161"/>
    <mergeCell ref="AP162:AQ162"/>
    <mergeCell ref="AP163:AQ163"/>
    <mergeCell ref="AJ161:AK161"/>
    <mergeCell ref="AJ162:AK162"/>
    <mergeCell ref="AJ163:AK163"/>
    <mergeCell ref="AL157:AM157"/>
    <mergeCell ref="AL158:AM158"/>
    <mergeCell ref="AL159:AM159"/>
    <mergeCell ref="AL160:AM160"/>
    <mergeCell ref="AL161:AM161"/>
    <mergeCell ref="AL162:AM162"/>
    <mergeCell ref="AL163:AM163"/>
    <mergeCell ref="AL174:AM174"/>
    <mergeCell ref="AN164:AO164"/>
    <mergeCell ref="AN165:AO165"/>
    <mergeCell ref="AN166:AO166"/>
    <mergeCell ref="AN167:AO167"/>
    <mergeCell ref="AN168:AO168"/>
    <mergeCell ref="AN169:AO169"/>
    <mergeCell ref="AN170:AO170"/>
    <mergeCell ref="AN171:AO171"/>
    <mergeCell ref="AN172:AO172"/>
    <mergeCell ref="AL168:AM168"/>
    <mergeCell ref="AL169:AM169"/>
    <mergeCell ref="AL170:AM170"/>
    <mergeCell ref="AL171:AM171"/>
    <mergeCell ref="AL172:AM172"/>
    <mergeCell ref="AL173:AM173"/>
    <mergeCell ref="AJ169:AK169"/>
    <mergeCell ref="AJ170:AK170"/>
    <mergeCell ref="AJ171:AK171"/>
    <mergeCell ref="AJ172:AK172"/>
    <mergeCell ref="AJ173:AK173"/>
    <mergeCell ref="AJ174:AK174"/>
    <mergeCell ref="AJ164:AK164"/>
    <mergeCell ref="AJ165:AK165"/>
    <mergeCell ref="AJ166:AK166"/>
    <mergeCell ref="AJ167:AK167"/>
    <mergeCell ref="AJ168:AK168"/>
    <mergeCell ref="AL164:AM164"/>
    <mergeCell ref="AL165:AM165"/>
    <mergeCell ref="AL166:AM166"/>
    <mergeCell ref="AL167:AM167"/>
    <mergeCell ref="AR171:AS171"/>
    <mergeCell ref="AR172:AS172"/>
    <mergeCell ref="AR173:AS173"/>
    <mergeCell ref="AR174:AS174"/>
    <mergeCell ref="AP172:AQ172"/>
    <mergeCell ref="AP173:AQ173"/>
    <mergeCell ref="AP174:AQ174"/>
    <mergeCell ref="AR164:AS164"/>
    <mergeCell ref="AR165:AS165"/>
    <mergeCell ref="AR166:AS166"/>
    <mergeCell ref="AR167:AS167"/>
    <mergeCell ref="AR168:AS168"/>
    <mergeCell ref="AR169:AS169"/>
    <mergeCell ref="AR170:AS170"/>
    <mergeCell ref="AN173:AO173"/>
    <mergeCell ref="AN174:AO174"/>
    <mergeCell ref="AP164:AQ164"/>
    <mergeCell ref="AP165:AQ165"/>
    <mergeCell ref="AP166:AQ166"/>
    <mergeCell ref="AP167:AQ167"/>
    <mergeCell ref="AP168:AQ168"/>
    <mergeCell ref="AP169:AQ169"/>
    <mergeCell ref="AP170:AQ170"/>
    <mergeCell ref="AP171:AQ171"/>
    <mergeCell ref="T10:U10"/>
    <mergeCell ref="V9:W9"/>
    <mergeCell ref="V10:W10"/>
    <mergeCell ref="Y9:Z9"/>
    <mergeCell ref="Y10:Z10"/>
    <mergeCell ref="AA9:AB9"/>
    <mergeCell ref="AA10:AB10"/>
    <mergeCell ref="AC9:AD9"/>
    <mergeCell ref="AC10:AD10"/>
    <mergeCell ref="AE9:AF9"/>
    <mergeCell ref="AE10:AF10"/>
    <mergeCell ref="AG9:AH9"/>
    <mergeCell ref="AG10:AH10"/>
    <mergeCell ref="AJ9:AK9"/>
    <mergeCell ref="AJ10:AK10"/>
    <mergeCell ref="AL9:AM9"/>
    <mergeCell ref="AL10:AM10"/>
    <mergeCell ref="AN9:AO9"/>
    <mergeCell ref="AN10:AO10"/>
    <mergeCell ref="AP9:AQ9"/>
    <mergeCell ref="AP10:AQ10"/>
    <mergeCell ref="AR9:AS9"/>
    <mergeCell ref="AR10:AS10"/>
    <mergeCell ref="N19:O19"/>
    <mergeCell ref="N20:O20"/>
    <mergeCell ref="N21:O21"/>
    <mergeCell ref="P19:Q19"/>
    <mergeCell ref="P20:Q20"/>
    <mergeCell ref="P21:Q21"/>
    <mergeCell ref="R19:S19"/>
    <mergeCell ref="R20:S20"/>
    <mergeCell ref="R21:S21"/>
    <mergeCell ref="T19:U19"/>
    <mergeCell ref="T20:U20"/>
    <mergeCell ref="T21:U21"/>
    <mergeCell ref="V19:W19"/>
    <mergeCell ref="V20:W20"/>
    <mergeCell ref="V21:W21"/>
    <mergeCell ref="Y19:Z19"/>
    <mergeCell ref="Y20:Z20"/>
    <mergeCell ref="Y21:Z21"/>
    <mergeCell ref="AA19:AB19"/>
    <mergeCell ref="AA20:AB20"/>
    <mergeCell ref="AA21:AB21"/>
    <mergeCell ref="AC19:AD19"/>
    <mergeCell ref="AC20:AD20"/>
    <mergeCell ref="AC21:AD21"/>
    <mergeCell ref="AE19:AF19"/>
    <mergeCell ref="AE20:AF20"/>
    <mergeCell ref="AG19:AH19"/>
    <mergeCell ref="AG20:AH20"/>
    <mergeCell ref="AG21:AH21"/>
    <mergeCell ref="AJ19:AK19"/>
    <mergeCell ref="AJ20:AK20"/>
    <mergeCell ref="AJ21:AK21"/>
    <mergeCell ref="AL19:AM19"/>
    <mergeCell ref="AL20:AM20"/>
    <mergeCell ref="AL21:AM21"/>
    <mergeCell ref="AN19:AO19"/>
    <mergeCell ref="AN20:AO20"/>
    <mergeCell ref="AN21:AO21"/>
    <mergeCell ref="AP19:AQ19"/>
    <mergeCell ref="AP20:AQ20"/>
    <mergeCell ref="AP21:AQ21"/>
    <mergeCell ref="AR19:AS19"/>
    <mergeCell ref="AR20:AS20"/>
    <mergeCell ref="AR21:AS21"/>
    <mergeCell ref="R36:S36"/>
    <mergeCell ref="R38:S38"/>
    <mergeCell ref="T36:U36"/>
    <mergeCell ref="T38:U38"/>
    <mergeCell ref="V36:W36"/>
    <mergeCell ref="V38:W38"/>
    <mergeCell ref="Y38:Z38"/>
    <mergeCell ref="Y36:Z36"/>
    <mergeCell ref="AA36:AB36"/>
    <mergeCell ref="AA38:AB38"/>
    <mergeCell ref="AC36:AD36"/>
    <mergeCell ref="AC38:AD38"/>
    <mergeCell ref="AE36:AF36"/>
    <mergeCell ref="AE38:AF38"/>
    <mergeCell ref="AG38:AH38"/>
    <mergeCell ref="AG36:AH36"/>
    <mergeCell ref="AE21:AF21"/>
    <mergeCell ref="AJ36:AK36"/>
    <mergeCell ref="AJ38:AK38"/>
    <mergeCell ref="AL36:AM36"/>
    <mergeCell ref="AL38:AM38"/>
    <mergeCell ref="AN38:AO38"/>
    <mergeCell ref="AN36:AO36"/>
    <mergeCell ref="AP36:AQ36"/>
    <mergeCell ref="AP38:AQ38"/>
    <mergeCell ref="AR36:AS36"/>
    <mergeCell ref="AR38:AS38"/>
    <mergeCell ref="AR40:AS40"/>
    <mergeCell ref="AP40:AQ40"/>
    <mergeCell ref="AN40:AO40"/>
    <mergeCell ref="AL40:AM40"/>
    <mergeCell ref="AJ40:AK40"/>
    <mergeCell ref="AG40:AH40"/>
    <mergeCell ref="AG41:AH41"/>
    <mergeCell ref="AE40:AF40"/>
    <mergeCell ref="AE41:AF41"/>
    <mergeCell ref="AC40:AD40"/>
    <mergeCell ref="AC41:AD41"/>
    <mergeCell ref="AA40:AB40"/>
    <mergeCell ref="AA41:AB41"/>
    <mergeCell ref="Y40:Z40"/>
    <mergeCell ref="Y41:Z41"/>
    <mergeCell ref="V40:W40"/>
    <mergeCell ref="V41:W41"/>
    <mergeCell ref="T40:U40"/>
    <mergeCell ref="T41:U41"/>
    <mergeCell ref="R40:S40"/>
    <mergeCell ref="R41:S41"/>
    <mergeCell ref="P40:Q40"/>
    <mergeCell ref="P41:Q41"/>
    <mergeCell ref="N40:O40"/>
    <mergeCell ref="N41:O41"/>
    <mergeCell ref="J37:M37"/>
    <mergeCell ref="A37:I37"/>
    <mergeCell ref="B40:M40"/>
    <mergeCell ref="N50:O50"/>
    <mergeCell ref="N51:O51"/>
    <mergeCell ref="P50:Q50"/>
    <mergeCell ref="P51:Q51"/>
    <mergeCell ref="R50:S50"/>
    <mergeCell ref="R51:S51"/>
    <mergeCell ref="T50:U50"/>
    <mergeCell ref="T51:U51"/>
    <mergeCell ref="V50:W50"/>
    <mergeCell ref="V51:W51"/>
    <mergeCell ref="Y50:Z50"/>
    <mergeCell ref="Y51:Z51"/>
    <mergeCell ref="Y44:Z44"/>
    <mergeCell ref="B41:C41"/>
    <mergeCell ref="D41:G41"/>
    <mergeCell ref="H41:K41"/>
    <mergeCell ref="B47:C47"/>
    <mergeCell ref="D47:G47"/>
    <mergeCell ref="H47:K47"/>
    <mergeCell ref="Y47:Z47"/>
    <mergeCell ref="N38:O38"/>
    <mergeCell ref="P38:Q38"/>
    <mergeCell ref="B50:M50"/>
    <mergeCell ref="B51:M51"/>
    <mergeCell ref="AJ50:AK50"/>
    <mergeCell ref="AJ51:AK51"/>
    <mergeCell ref="AL50:AM50"/>
    <mergeCell ref="AL51:AM51"/>
    <mergeCell ref="AN50:AO50"/>
    <mergeCell ref="AN51:AO51"/>
    <mergeCell ref="AP50:AQ50"/>
    <mergeCell ref="AP51:AQ51"/>
    <mergeCell ref="AR50:AS50"/>
    <mergeCell ref="AR51:AS51"/>
    <mergeCell ref="AR59:AS59"/>
    <mergeCell ref="AP59:AQ59"/>
    <mergeCell ref="AN59:AO59"/>
    <mergeCell ref="AL59:AM59"/>
    <mergeCell ref="AJ59:AK59"/>
    <mergeCell ref="AG59:AH59"/>
    <mergeCell ref="AE59:AF59"/>
    <mergeCell ref="AR58:AS58"/>
    <mergeCell ref="AL57:AM57"/>
    <mergeCell ref="AL58:AM58"/>
    <mergeCell ref="AJ52:AK52"/>
    <mergeCell ref="AJ53:AK53"/>
    <mergeCell ref="AJ54:AK54"/>
    <mergeCell ref="AJ55:AK55"/>
    <mergeCell ref="AJ56:AK56"/>
    <mergeCell ref="AJ57:AK57"/>
    <mergeCell ref="AE57:AF57"/>
    <mergeCell ref="AG57:AH57"/>
    <mergeCell ref="AE53:AF53"/>
    <mergeCell ref="AG53:AH53"/>
    <mergeCell ref="Y59:Z59"/>
    <mergeCell ref="V59:W59"/>
    <mergeCell ref="T59:U59"/>
    <mergeCell ref="R59:S59"/>
    <mergeCell ref="P59:Q59"/>
    <mergeCell ref="N59:O59"/>
    <mergeCell ref="N64:O64"/>
    <mergeCell ref="P64:Q64"/>
    <mergeCell ref="R64:S64"/>
    <mergeCell ref="T64:U64"/>
    <mergeCell ref="V64:W64"/>
    <mergeCell ref="N71:O71"/>
    <mergeCell ref="N72:O72"/>
    <mergeCell ref="P71:Q71"/>
    <mergeCell ref="P72:Q72"/>
    <mergeCell ref="R71:S71"/>
    <mergeCell ref="R72:S72"/>
    <mergeCell ref="T71:U71"/>
    <mergeCell ref="T72:U72"/>
    <mergeCell ref="V71:W71"/>
    <mergeCell ref="V72:W72"/>
    <mergeCell ref="Y71:Z71"/>
    <mergeCell ref="Y72:Z72"/>
    <mergeCell ref="N90:O90"/>
    <mergeCell ref="P90:Q90"/>
    <mergeCell ref="R90:S90"/>
    <mergeCell ref="T90:U90"/>
    <mergeCell ref="V90:W90"/>
    <mergeCell ref="Y90:Z90"/>
    <mergeCell ref="AA90:AB90"/>
    <mergeCell ref="AC90:AD90"/>
    <mergeCell ref="AE90:AF90"/>
    <mergeCell ref="AG90:AH90"/>
    <mergeCell ref="AJ90:AK90"/>
    <mergeCell ref="AL90:AM90"/>
    <mergeCell ref="AN90:AO90"/>
    <mergeCell ref="AP90:AQ90"/>
    <mergeCell ref="AR90:AS90"/>
    <mergeCell ref="AR100:AS100"/>
    <mergeCell ref="AP100:AQ100"/>
    <mergeCell ref="R100:S100"/>
    <mergeCell ref="P100:Q100"/>
    <mergeCell ref="N100:O100"/>
    <mergeCell ref="AN97:AO97"/>
    <mergeCell ref="AJ96:AK96"/>
    <mergeCell ref="AJ97:AK97"/>
    <mergeCell ref="AJ98:AK98"/>
    <mergeCell ref="AJ99:AK99"/>
    <mergeCell ref="AL91:AM91"/>
    <mergeCell ref="AL92:AM92"/>
    <mergeCell ref="AL93:AM93"/>
    <mergeCell ref="AL94:AM94"/>
    <mergeCell ref="AL95:AM95"/>
    <mergeCell ref="AL96:AM96"/>
    <mergeCell ref="AN96:AO96"/>
    <mergeCell ref="AR102:AS102"/>
    <mergeCell ref="AP102:AQ102"/>
    <mergeCell ref="AN100:AO100"/>
    <mergeCell ref="AN102:AO102"/>
    <mergeCell ref="AL100:AM100"/>
    <mergeCell ref="AL102:AM102"/>
    <mergeCell ref="AJ100:AK100"/>
    <mergeCell ref="AJ102:AK102"/>
    <mergeCell ref="AG100:AH100"/>
    <mergeCell ref="AE100:AF100"/>
    <mergeCell ref="AC100:AD100"/>
    <mergeCell ref="AA100:AB100"/>
    <mergeCell ref="Y100:Z100"/>
    <mergeCell ref="V100:W100"/>
    <mergeCell ref="V102:W102"/>
    <mergeCell ref="T102:U102"/>
    <mergeCell ref="T100:U100"/>
    <mergeCell ref="N127:O127"/>
    <mergeCell ref="P127:Q127"/>
    <mergeCell ref="R120:S120"/>
    <mergeCell ref="R127:S127"/>
    <mergeCell ref="T120:U120"/>
    <mergeCell ref="T127:U127"/>
    <mergeCell ref="V120:W120"/>
    <mergeCell ref="V127:W127"/>
    <mergeCell ref="Y120:Z120"/>
    <mergeCell ref="Y127:Z127"/>
    <mergeCell ref="AA127:AB127"/>
    <mergeCell ref="AA120:AB120"/>
    <mergeCell ref="AC120:AD120"/>
    <mergeCell ref="AC127:AD127"/>
    <mergeCell ref="AE120:AF120"/>
    <mergeCell ref="B125:M125"/>
    <mergeCell ref="Y125:Z125"/>
    <mergeCell ref="AA125:AB125"/>
    <mergeCell ref="AC125:AD125"/>
    <mergeCell ref="AE125:AF125"/>
    <mergeCell ref="AA122:AB122"/>
    <mergeCell ref="AC122:AD122"/>
    <mergeCell ref="AE122:AF122"/>
    <mergeCell ref="AG127:AH127"/>
    <mergeCell ref="AE127:AF127"/>
    <mergeCell ref="AC129:AD129"/>
    <mergeCell ref="AA129:AB129"/>
    <mergeCell ref="Y129:Z129"/>
    <mergeCell ref="AE129:AF129"/>
    <mergeCell ref="AG129:AH129"/>
    <mergeCell ref="AG149:AH149"/>
    <mergeCell ref="V129:W129"/>
    <mergeCell ref="T129:U129"/>
    <mergeCell ref="R129:S129"/>
    <mergeCell ref="P129:Q129"/>
    <mergeCell ref="N129:O129"/>
    <mergeCell ref="N149:O149"/>
    <mergeCell ref="P149:Q149"/>
    <mergeCell ref="R149:S149"/>
    <mergeCell ref="T149:U149"/>
    <mergeCell ref="V149:W149"/>
    <mergeCell ref="Y149:Z149"/>
    <mergeCell ref="AA149:AB149"/>
    <mergeCell ref="AC149:AD149"/>
    <mergeCell ref="AE149:AF149"/>
    <mergeCell ref="AG148:AH148"/>
    <mergeCell ref="AC146:AD146"/>
    <mergeCell ref="AE146:AF146"/>
    <mergeCell ref="AG146:AH146"/>
    <mergeCell ref="AG145:AH145"/>
    <mergeCell ref="AG144:AH144"/>
    <mergeCell ref="AC143:AD143"/>
    <mergeCell ref="AE143:AF143"/>
    <mergeCell ref="AG143:AH143"/>
    <mergeCell ref="AG142:AH142"/>
    <mergeCell ref="AA164:AB164"/>
    <mergeCell ref="AA165:AB165"/>
    <mergeCell ref="Y164:Z164"/>
    <mergeCell ref="Y165:Z165"/>
    <mergeCell ref="V164:W164"/>
    <mergeCell ref="V165:W165"/>
    <mergeCell ref="T164:U164"/>
    <mergeCell ref="T165:U165"/>
    <mergeCell ref="Y163:Z163"/>
    <mergeCell ref="AA163:AB163"/>
    <mergeCell ref="AC163:AD163"/>
    <mergeCell ref="AE163:AF163"/>
    <mergeCell ref="AG163:AH163"/>
    <mergeCell ref="V162:W162"/>
    <mergeCell ref="Y162:Z162"/>
    <mergeCell ref="AA162:AB162"/>
    <mergeCell ref="AC162:AD162"/>
    <mergeCell ref="AE162:AF162"/>
    <mergeCell ref="AG162:AH162"/>
    <mergeCell ref="T162:U162"/>
    <mergeCell ref="N171:O171"/>
    <mergeCell ref="N173:O173"/>
    <mergeCell ref="P173:Q173"/>
    <mergeCell ref="P171:Q171"/>
    <mergeCell ref="R171:S171"/>
    <mergeCell ref="R168:S168"/>
    <mergeCell ref="T168:U168"/>
    <mergeCell ref="T171:U171"/>
    <mergeCell ref="T173:U173"/>
    <mergeCell ref="R173:S173"/>
    <mergeCell ref="V171:W171"/>
    <mergeCell ref="V173:W173"/>
    <mergeCell ref="A173:M173"/>
    <mergeCell ref="R157:S157"/>
    <mergeCell ref="T157:U157"/>
    <mergeCell ref="V157:W157"/>
    <mergeCell ref="Y157:Z157"/>
    <mergeCell ref="R164:S164"/>
    <mergeCell ref="R165:S165"/>
    <mergeCell ref="I163:M163"/>
    <mergeCell ref="A162:C162"/>
    <mergeCell ref="D162:M162"/>
    <mergeCell ref="N162:O162"/>
    <mergeCell ref="P162:Q162"/>
    <mergeCell ref="R162:S162"/>
  </mergeCells>
  <dataValidations count="1">
    <dataValidation type="list" allowBlank="1" showInputMessage="1" showErrorMessage="1" sqref="H42:K48">
      <formula1>#REF!</formula1>
    </dataValidation>
  </dataValidations>
  <pageMargins left="0.7" right="0.7" top="0.75" bottom="0.75" header="0.3" footer="0.3"/>
  <pageSetup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Tables!$D$17:$D$24</xm:f>
          </x14:formula1>
          <xm:sqref>A104:C118</xm:sqref>
        </x14:dataValidation>
        <x14:dataValidation type="list" allowBlank="1" showInputMessage="1" showErrorMessage="1">
          <x14:formula1>
            <xm:f>Tables!$G$17:$G$23</xm:f>
          </x14:formula1>
          <xm:sqref>A130:B147</xm:sqref>
        </x14:dataValidation>
        <x14:dataValidation type="list" allowBlank="1" showInputMessage="1" showErrorMessage="1">
          <x14:formula1>
            <xm:f>Tables!$A$17:$A$20</xm:f>
          </x14:formula1>
          <xm:sqref>D70:G70</xm:sqref>
        </x14:dataValidation>
        <x14:dataValidation type="list" allowBlank="1" showInputMessage="1" showErrorMessage="1">
          <x14:formula1>
            <xm:f>Tables!$A$12:$A$15</xm:f>
          </x14:formula1>
          <xm:sqref>B30:D34</xm:sqref>
        </x14:dataValidation>
        <x14:dataValidation type="list" allowBlank="1" showInputMessage="1" showErrorMessage="1">
          <x14:formula1>
            <xm:f>Tables!$A$2:$A$11</xm:f>
          </x14:formula1>
          <xm:sqref>E11:J17 E22:J27</xm:sqref>
        </x14:dataValidation>
        <x14:dataValidation type="list" allowBlank="1" showInputMessage="1" showErrorMessage="1">
          <x14:formula1>
            <xm:f>Tables!$D$2:$D$6</xm:f>
          </x14:formula1>
          <xm:sqref>A73:A88 A91:A98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2" sqref="H2"/>
    </sheetView>
  </sheetViews>
  <sheetFormatPr defaultRowHeight="14.4" x14ac:dyDescent="0.3"/>
  <cols>
    <col min="1" max="1" width="22.109375" customWidth="1"/>
    <col min="2" max="2" width="10.44140625" customWidth="1"/>
    <col min="4" max="4" width="24.6640625" customWidth="1"/>
    <col min="5" max="5" width="10.44140625" customWidth="1"/>
  </cols>
  <sheetData>
    <row r="1" spans="1:5" x14ac:dyDescent="0.3">
      <c r="A1" t="s">
        <v>40</v>
      </c>
      <c r="B1" t="s">
        <v>111</v>
      </c>
      <c r="D1" s="140" t="s">
        <v>109</v>
      </c>
      <c r="E1" s="140" t="s">
        <v>110</v>
      </c>
    </row>
    <row r="2" spans="1:5" x14ac:dyDescent="0.3">
      <c r="A2" s="120" t="s">
        <v>108</v>
      </c>
      <c r="B2" s="120"/>
      <c r="D2" s="120" t="s">
        <v>124</v>
      </c>
      <c r="E2" s="120"/>
    </row>
    <row r="3" spans="1:5" x14ac:dyDescent="0.3">
      <c r="A3" s="120" t="s">
        <v>99</v>
      </c>
      <c r="B3" s="165">
        <v>0.46700000000000003</v>
      </c>
      <c r="D3" s="120" t="s">
        <v>96</v>
      </c>
      <c r="E3" s="120">
        <v>1.1000000000000001</v>
      </c>
    </row>
    <row r="4" spans="1:5" x14ac:dyDescent="0.3">
      <c r="A4" s="120" t="s">
        <v>106</v>
      </c>
      <c r="B4" s="165">
        <v>0.24199999999999999</v>
      </c>
      <c r="D4" s="120" t="s">
        <v>97</v>
      </c>
      <c r="E4" s="120">
        <v>1</v>
      </c>
    </row>
    <row r="5" spans="1:5" x14ac:dyDescent="0.3">
      <c r="A5" s="120" t="s">
        <v>102</v>
      </c>
      <c r="B5" s="165">
        <v>0.54300000000000004</v>
      </c>
      <c r="D5" s="120" t="s">
        <v>98</v>
      </c>
      <c r="E5" s="120">
        <v>1</v>
      </c>
    </row>
    <row r="6" spans="1:5" x14ac:dyDescent="0.3">
      <c r="A6" s="120" t="s">
        <v>100</v>
      </c>
      <c r="B6" s="165">
        <v>0.17599999999999999</v>
      </c>
      <c r="D6" s="120" t="s">
        <v>125</v>
      </c>
      <c r="E6" s="120">
        <v>1.1000000000000001</v>
      </c>
    </row>
    <row r="7" spans="1:5" x14ac:dyDescent="0.3">
      <c r="A7" s="120" t="s">
        <v>112</v>
      </c>
      <c r="B7" s="165">
        <v>0.58299999999999996</v>
      </c>
      <c r="D7" s="120"/>
      <c r="E7" s="120"/>
    </row>
    <row r="8" spans="1:5" x14ac:dyDescent="0.3">
      <c r="A8" s="120" t="s">
        <v>113</v>
      </c>
      <c r="B8" s="165">
        <v>0.432</v>
      </c>
    </row>
    <row r="9" spans="1:5" x14ac:dyDescent="0.3">
      <c r="A9" s="120" t="s">
        <v>114</v>
      </c>
      <c r="B9" s="165">
        <v>0.82799999999999996</v>
      </c>
    </row>
    <row r="10" spans="1:5" x14ac:dyDescent="0.3">
      <c r="A10" s="120" t="s">
        <v>115</v>
      </c>
      <c r="B10" s="165">
        <v>0.13700000000000001</v>
      </c>
    </row>
    <row r="11" spans="1:5" x14ac:dyDescent="0.3">
      <c r="A11" s="120" t="s">
        <v>116</v>
      </c>
      <c r="B11" s="165">
        <v>0.17599999999999999</v>
      </c>
    </row>
    <row r="12" spans="1:5" x14ac:dyDescent="0.3">
      <c r="A12" s="120" t="s">
        <v>117</v>
      </c>
      <c r="B12" s="165"/>
    </row>
    <row r="13" spans="1:5" x14ac:dyDescent="0.3">
      <c r="A13" s="120" t="s">
        <v>118</v>
      </c>
      <c r="B13" s="165">
        <v>0.13700000000000001</v>
      </c>
    </row>
    <row r="14" spans="1:5" x14ac:dyDescent="0.3">
      <c r="A14" s="120" t="s">
        <v>119</v>
      </c>
      <c r="B14" s="165"/>
    </row>
    <row r="15" spans="1:5" x14ac:dyDescent="0.3">
      <c r="A15" s="120" t="s">
        <v>120</v>
      </c>
      <c r="B15" s="165">
        <v>0.13700000000000001</v>
      </c>
    </row>
    <row r="17" spans="1:8" x14ac:dyDescent="0.3">
      <c r="A17" s="183" t="s">
        <v>89</v>
      </c>
      <c r="D17" s="183" t="s">
        <v>63</v>
      </c>
      <c r="E17" s="183"/>
      <c r="F17" s="183"/>
      <c r="G17" s="183" t="s">
        <v>133</v>
      </c>
      <c r="H17" s="183"/>
    </row>
    <row r="18" spans="1:8" x14ac:dyDescent="0.3">
      <c r="A18" s="183" t="s">
        <v>90</v>
      </c>
      <c r="D18" s="183" t="s">
        <v>129</v>
      </c>
      <c r="E18" s="183"/>
      <c r="F18" s="183"/>
      <c r="G18" s="183" t="s">
        <v>61</v>
      </c>
      <c r="H18" s="183"/>
    </row>
    <row r="19" spans="1:8" x14ac:dyDescent="0.3">
      <c r="A19" s="183" t="s">
        <v>91</v>
      </c>
      <c r="D19" s="183" t="s">
        <v>64</v>
      </c>
      <c r="E19" s="183"/>
      <c r="F19" s="183"/>
      <c r="G19" s="183" t="s">
        <v>134</v>
      </c>
      <c r="H19" s="183"/>
    </row>
    <row r="20" spans="1:8" x14ac:dyDescent="0.3">
      <c r="A20" s="183" t="s">
        <v>92</v>
      </c>
      <c r="D20" s="183" t="s">
        <v>65</v>
      </c>
      <c r="E20" s="183"/>
      <c r="F20" s="183"/>
      <c r="G20" s="183" t="s">
        <v>135</v>
      </c>
      <c r="H20" s="183"/>
    </row>
    <row r="21" spans="1:8" x14ac:dyDescent="0.3">
      <c r="D21" s="183" t="s">
        <v>130</v>
      </c>
      <c r="E21" s="183"/>
      <c r="F21" s="183"/>
      <c r="G21" s="183" t="s">
        <v>136</v>
      </c>
      <c r="H21" s="183"/>
    </row>
    <row r="22" spans="1:8" x14ac:dyDescent="0.3">
      <c r="D22" s="183" t="s">
        <v>131</v>
      </c>
      <c r="E22" s="183"/>
      <c r="F22" s="183"/>
      <c r="G22" s="183" t="s">
        <v>137</v>
      </c>
      <c r="H22" s="183"/>
    </row>
    <row r="23" spans="1:8" x14ac:dyDescent="0.3">
      <c r="D23" s="183" t="s">
        <v>66</v>
      </c>
      <c r="E23" s="183"/>
      <c r="F23" s="183"/>
      <c r="G23" s="183" t="s">
        <v>138</v>
      </c>
      <c r="H23" s="183"/>
    </row>
    <row r="24" spans="1:8" x14ac:dyDescent="0.3">
      <c r="D24" s="183" t="s">
        <v>132</v>
      </c>
      <c r="E24" s="183"/>
      <c r="F24" s="183"/>
      <c r="G24" s="183"/>
      <c r="H24" s="183"/>
    </row>
    <row r="25" spans="1:8" x14ac:dyDescent="0.3">
      <c r="D25" s="183"/>
      <c r="E25" s="183"/>
      <c r="F25" s="183"/>
      <c r="G25" s="183"/>
      <c r="H25" s="183"/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S&amp;B F&amp;A</vt:lpstr>
      <vt:lpstr>MTDC</vt:lpstr>
      <vt:lpstr>Match</vt:lpstr>
      <vt:lpstr>Multi-unit</vt:lpstr>
      <vt:lpstr>Tables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Lynn Franich</dc:creator>
  <cp:lastModifiedBy>Erica Lynn Franich</cp:lastModifiedBy>
  <dcterms:created xsi:type="dcterms:W3CDTF">2013-06-24T21:13:22Z</dcterms:created>
  <dcterms:modified xsi:type="dcterms:W3CDTF">2013-09-04T18:17:57Z</dcterms:modified>
</cp:coreProperties>
</file>